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20" yWindow="680" windowWidth="50380" windowHeight="25420" tabRatio="500" activeTab="2"/>
  </bookViews>
  <sheets>
    <sheet name="EF SO2" sheetId="1" r:id="rId1"/>
    <sheet name="fig" sheetId="2" r:id="rId2"/>
    <sheet name="NotesPubs" sheetId="4" r:id="rId3"/>
  </sheets>
  <definedNames>
    <definedName name="_xlnm.Print_Area" localSheetId="0">'EF SO2'!$A$1:$Y$55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1" i="1" l="1"/>
  <c r="AF41" i="1"/>
  <c r="AE41" i="1"/>
  <c r="AD41" i="1"/>
  <c r="AC41" i="1"/>
  <c r="AG38" i="1"/>
  <c r="AF38" i="1"/>
  <c r="AE38" i="1"/>
  <c r="AD38" i="1"/>
  <c r="AC38" i="1"/>
  <c r="AG28" i="1"/>
  <c r="AF28" i="1"/>
  <c r="AE28" i="1"/>
  <c r="AD28" i="1"/>
  <c r="AC28" i="1"/>
  <c r="AG23" i="1"/>
  <c r="AF23" i="1"/>
  <c r="AE23" i="1"/>
  <c r="AD23" i="1"/>
  <c r="AC23" i="1"/>
  <c r="AG18" i="1"/>
  <c r="AF18" i="1"/>
  <c r="AE18" i="1"/>
  <c r="AD18" i="1"/>
  <c r="AC18" i="1"/>
  <c r="AG14" i="1"/>
  <c r="AF14" i="1"/>
  <c r="AE14" i="1"/>
  <c r="AD14" i="1"/>
  <c r="AC14" i="1"/>
  <c r="AB41" i="1"/>
  <c r="AB38" i="1"/>
  <c r="AB28" i="1"/>
  <c r="AB23" i="1"/>
  <c r="AB18" i="1"/>
  <c r="AB14" i="1"/>
  <c r="AA40" i="1"/>
  <c r="AA27" i="1"/>
  <c r="AA17" i="1"/>
  <c r="AA37" i="1"/>
  <c r="AA22" i="1"/>
  <c r="AA13" i="1"/>
  <c r="AF8" i="1"/>
  <c r="AG8" i="1"/>
  <c r="AE8" i="1"/>
  <c r="AD8" i="1"/>
  <c r="AC8" i="1"/>
  <c r="AB8" i="1"/>
  <c r="AA7" i="1"/>
  <c r="AG5" i="1"/>
  <c r="AF5" i="1"/>
  <c r="AE5" i="1"/>
  <c r="AD5" i="1"/>
  <c r="AC5" i="1"/>
  <c r="AB5" i="1"/>
  <c r="AA4" i="1"/>
  <c r="AG3" i="1"/>
  <c r="AF3" i="1"/>
  <c r="AE3" i="1"/>
  <c r="AD3" i="1"/>
  <c r="AC3" i="1"/>
  <c r="AB3" i="1"/>
  <c r="AA2" i="1"/>
  <c r="X18" i="1"/>
  <c r="X19" i="1"/>
  <c r="X28" i="1"/>
  <c r="X35" i="1"/>
  <c r="X36" i="1"/>
  <c r="Z36" i="1"/>
  <c r="X30" i="1"/>
  <c r="Z30" i="1"/>
  <c r="X34" i="1"/>
  <c r="Z34" i="1"/>
  <c r="X33" i="1"/>
  <c r="Z33" i="1"/>
  <c r="X31" i="1"/>
  <c r="Z31" i="1"/>
  <c r="X32" i="1"/>
  <c r="Z32" i="1"/>
  <c r="X45" i="1"/>
  <c r="Z45" i="1"/>
  <c r="X47" i="1"/>
  <c r="Z47" i="1"/>
  <c r="X8" i="1"/>
  <c r="Z8" i="1"/>
  <c r="X9" i="1"/>
  <c r="Z9" i="1"/>
  <c r="X17" i="1"/>
  <c r="Z17" i="1"/>
  <c r="X24" i="1"/>
  <c r="Z24" i="1"/>
  <c r="X26" i="1"/>
  <c r="Z26" i="1"/>
  <c r="X20" i="1"/>
  <c r="Z20" i="1"/>
  <c r="Z19" i="1"/>
  <c r="Z18" i="1"/>
  <c r="X23" i="1"/>
  <c r="Z23" i="1"/>
  <c r="X14" i="1"/>
  <c r="Z14" i="1"/>
  <c r="X13" i="1"/>
  <c r="Z13" i="1"/>
  <c r="X16" i="1"/>
  <c r="Z16" i="1"/>
  <c r="X25" i="1"/>
  <c r="Z25" i="1"/>
  <c r="X7" i="1"/>
  <c r="Z7" i="1"/>
  <c r="X11" i="1"/>
  <c r="Z11" i="1"/>
  <c r="X12" i="1"/>
  <c r="Z12" i="1"/>
  <c r="X10" i="1"/>
  <c r="Z10" i="1"/>
  <c r="X22" i="1"/>
  <c r="Z22" i="1"/>
  <c r="X21" i="1"/>
  <c r="Z21" i="1"/>
  <c r="X55" i="1"/>
  <c r="Z55" i="1"/>
  <c r="X37" i="1"/>
  <c r="Z37" i="1"/>
  <c r="X38" i="1"/>
  <c r="Z38" i="1"/>
  <c r="X39" i="1"/>
  <c r="Z39" i="1"/>
  <c r="X15" i="1"/>
  <c r="Z15" i="1"/>
  <c r="X53" i="1"/>
  <c r="Z53" i="1"/>
  <c r="X29" i="1"/>
  <c r="Z29" i="1"/>
  <c r="X27" i="1"/>
  <c r="Z27" i="1"/>
  <c r="X43" i="1"/>
  <c r="Z43" i="1"/>
  <c r="X51" i="1"/>
  <c r="Z51" i="1"/>
  <c r="X54" i="1"/>
  <c r="Z54" i="1"/>
  <c r="X42" i="1"/>
  <c r="Z42" i="1"/>
  <c r="X40" i="1"/>
  <c r="Z40" i="1"/>
  <c r="X41" i="1"/>
  <c r="Z41" i="1"/>
  <c r="X50" i="1"/>
  <c r="Z50" i="1"/>
  <c r="X44" i="1"/>
  <c r="Z44" i="1"/>
  <c r="X46" i="1"/>
  <c r="Z46" i="1"/>
  <c r="X52" i="1"/>
  <c r="Z52" i="1"/>
  <c r="X48" i="1"/>
  <c r="Z48" i="1"/>
  <c r="X49" i="1"/>
  <c r="Z49" i="1"/>
  <c r="X3" i="1"/>
  <c r="Z3" i="1"/>
  <c r="X2" i="1"/>
  <c r="Z2" i="1"/>
  <c r="X6" i="1"/>
  <c r="Z6" i="1"/>
  <c r="X4" i="1"/>
  <c r="Z4" i="1"/>
  <c r="X5" i="1"/>
  <c r="Z5" i="1"/>
  <c r="Y35" i="1"/>
  <c r="Y29" i="1"/>
  <c r="Y28" i="1"/>
  <c r="Y36" i="1"/>
</calcChain>
</file>

<file path=xl/sharedStrings.xml><?xml version="1.0" encoding="utf-8"?>
<sst xmlns="http://schemas.openxmlformats.org/spreadsheetml/2006/main" count="774" uniqueCount="291">
  <si>
    <t>Database ID</t>
  </si>
  <si>
    <t>Lead Author</t>
  </si>
  <si>
    <t>Publication Year</t>
  </si>
  <si>
    <t>Title</t>
  </si>
  <si>
    <t>Measurement Type</t>
  </si>
  <si>
    <t>Measurement Date</t>
  </si>
  <si>
    <t>Location</t>
  </si>
  <si>
    <t>State</t>
  </si>
  <si>
    <t>Fuel Type</t>
  </si>
  <si>
    <t>Primary Species 1</t>
  </si>
  <si>
    <t>Primary Species 2</t>
  </si>
  <si>
    <t>Fire Unit Name</t>
  </si>
  <si>
    <t>EF-SO2 Flaming Sulfur Dioxide (g/kg)</t>
  </si>
  <si>
    <t>EF-SO2 Smoldering Sulfur Dioxide(g/kg)</t>
  </si>
  <si>
    <t>EF-SO2 Sulfur Dioxide (g/kg)</t>
  </si>
  <si>
    <t>Laboratory</t>
  </si>
  <si>
    <t>WA</t>
  </si>
  <si>
    <t>GA</t>
  </si>
  <si>
    <t>NC</t>
  </si>
  <si>
    <t>LA</t>
  </si>
  <si>
    <t>FL</t>
  </si>
  <si>
    <t>Field, Ground</t>
  </si>
  <si>
    <t>Sawgrass</t>
  </si>
  <si>
    <t>OR</t>
  </si>
  <si>
    <t>Pine needles</t>
  </si>
  <si>
    <t>CA</t>
  </si>
  <si>
    <t>MT</t>
  </si>
  <si>
    <t>Chaparral</t>
  </si>
  <si>
    <t>Sagebrush</t>
  </si>
  <si>
    <t>Ceanothus</t>
  </si>
  <si>
    <t>Chamise</t>
  </si>
  <si>
    <t xml:space="preserve">Adenostoma fasciculatum </t>
  </si>
  <si>
    <t>Manzanita</t>
  </si>
  <si>
    <t>Fairbanks, AK</t>
  </si>
  <si>
    <t>AK</t>
  </si>
  <si>
    <t>Tropical Forest</t>
  </si>
  <si>
    <t>Agricultural Residues</t>
  </si>
  <si>
    <t>ID</t>
  </si>
  <si>
    <t>Yokelson, Robert J.</t>
  </si>
  <si>
    <t>Open-Path Fourier Transform Infrared Studies of Large Scale Laboratory Biomass Fires</t>
  </si>
  <si>
    <t>Missoula, MT</t>
  </si>
  <si>
    <t>pinus ponderosa</t>
  </si>
  <si>
    <t>3 Pine Needles</t>
  </si>
  <si>
    <t>*0.09</t>
  </si>
  <si>
    <t>*2.7</t>
  </si>
  <si>
    <t>*1.55</t>
  </si>
  <si>
    <t>5 Pine Needles</t>
  </si>
  <si>
    <t>*0.67</t>
  </si>
  <si>
    <t>*4</t>
  </si>
  <si>
    <t>Duff, pineneedles, twigs, wood</t>
  </si>
  <si>
    <t>Broadcast</t>
  </si>
  <si>
    <t>*0.68</t>
  </si>
  <si>
    <t>twigs, needles, small branches</t>
  </si>
  <si>
    <t>Slash</t>
  </si>
  <si>
    <t>*1.87</t>
  </si>
  <si>
    <t>*4.95</t>
  </si>
  <si>
    <t>*1.84</t>
  </si>
  <si>
    <t>sagebrush</t>
  </si>
  <si>
    <t>artemisia tridentata</t>
  </si>
  <si>
    <t>8 Sagebrush</t>
  </si>
  <si>
    <t>*2.6</t>
  </si>
  <si>
    <t>*1.85</t>
  </si>
  <si>
    <t>Pine needles, duff</t>
  </si>
  <si>
    <t>9 Ground</t>
  </si>
  <si>
    <t>*4.08</t>
  </si>
  <si>
    <t>Duff, twigs, needles and pine needles</t>
  </si>
  <si>
    <t>pinus conrota, pinus ponderosa</t>
  </si>
  <si>
    <t>10 Ground</t>
  </si>
  <si>
    <t>twigs, needles, wood, pine needles and green needles</t>
  </si>
  <si>
    <t>Pinus conrota, pseudotsuga menziesii, pinus ponderosa</t>
  </si>
  <si>
    <t>11 Crown</t>
  </si>
  <si>
    <t>*2.16</t>
  </si>
  <si>
    <t>12 Sagebrush</t>
  </si>
  <si>
    <t>*3.11</t>
  </si>
  <si>
    <t>*2.65</t>
  </si>
  <si>
    <t>Douglas Fir</t>
  </si>
  <si>
    <t>Camp Lejeune, NC</t>
  </si>
  <si>
    <t>Mickler, M. D.</t>
  </si>
  <si>
    <t>Development and Demonstration of Smoke Plume, Fire Emissions, and Pre-and Post prescribed Fire Models on North Carolina Coastal Plain Forest Ecosystems</t>
  </si>
  <si>
    <t>Lobolly pine, Pond pine, Blackgum-maple</t>
  </si>
  <si>
    <t>Fl</t>
  </si>
  <si>
    <t>Sm</t>
  </si>
  <si>
    <t>AZ</t>
  </si>
  <si>
    <t>Burling, I. R.</t>
  </si>
  <si>
    <t>Laboratory measurments of trace gas emissions from biomass burning of fuel types from the southeastern and southwestern United States</t>
  </si>
  <si>
    <t>FSL - Missoula</t>
  </si>
  <si>
    <t>Fort Hunter-Liggett, CA</t>
  </si>
  <si>
    <t>ceanothus</t>
  </si>
  <si>
    <t>Ceanothus leucodermis</t>
  </si>
  <si>
    <t>chamise/scrub oak</t>
  </si>
  <si>
    <t>Quercus berberidifolia</t>
  </si>
  <si>
    <t>Vandenberg AFB, CA</t>
  </si>
  <si>
    <t>California sagebrush</t>
  </si>
  <si>
    <t xml:space="preserve">Artemisia californica </t>
  </si>
  <si>
    <t>Ericameria ericoides</t>
  </si>
  <si>
    <t>coastal sage scrub</t>
  </si>
  <si>
    <t>Salvia mellifera</t>
  </si>
  <si>
    <t>Ericameria ericoides, Artemisia californica</t>
  </si>
  <si>
    <t>manzanita</t>
  </si>
  <si>
    <t xml:space="preserve">Arctostaphylos rudis </t>
  </si>
  <si>
    <t>Arctostaphylos purissima</t>
  </si>
  <si>
    <t>maritime chaparral</t>
  </si>
  <si>
    <t xml:space="preserve">Ceanothus impressus var. impressus </t>
  </si>
  <si>
    <t>C. cuneatus var. fascicularis,  Salvia mellifera</t>
  </si>
  <si>
    <t>Fort Huachuca, AZ</t>
  </si>
  <si>
    <t>masticated mesquite</t>
  </si>
  <si>
    <t>Prosopis velutina Baccharis sarothroides</t>
  </si>
  <si>
    <t>oak savanna</t>
  </si>
  <si>
    <t xml:space="preserve">Quercus emoryi </t>
  </si>
  <si>
    <t>Eragrostis lehmanniana</t>
  </si>
  <si>
    <t>oak woodland</t>
  </si>
  <si>
    <t>Arctostaphylos pungens</t>
  </si>
  <si>
    <t>Fort Benning, GA</t>
  </si>
  <si>
    <t>pine litter</t>
  </si>
  <si>
    <t>1 year herbaceous</t>
  </si>
  <si>
    <t>2 year herbaceous</t>
  </si>
  <si>
    <t>pocosin</t>
  </si>
  <si>
    <t>Lyonia  lucida</t>
  </si>
  <si>
    <t>Ilex glabra</t>
  </si>
  <si>
    <t>chipped understory hardwood</t>
  </si>
  <si>
    <t xml:space="preserve">Acer rubrum </t>
  </si>
  <si>
    <t>Persea borbonia, Gordonia lasianthus</t>
  </si>
  <si>
    <t>understory hardwood</t>
  </si>
  <si>
    <t xml:space="preserve">Acer rubrum Persea borbonia </t>
  </si>
  <si>
    <t xml:space="preserve">Persea borbonia, Gordonia lasianthus </t>
  </si>
  <si>
    <t>Alaska</t>
  </si>
  <si>
    <t>duff</t>
  </si>
  <si>
    <t>Montana</t>
  </si>
  <si>
    <t>spruce branches</t>
  </si>
  <si>
    <t>Picea engelmannii</t>
  </si>
  <si>
    <t>ponderosa pine needles</t>
  </si>
  <si>
    <t>Pinus ponderosa</t>
  </si>
  <si>
    <t>McMeeking, Gavin R.</t>
  </si>
  <si>
    <t>Emissions of trace gases and aerosols during the open combustion of biomass in the laboratory</t>
  </si>
  <si>
    <t>2006, 2007</t>
  </si>
  <si>
    <t>Athens, GA</t>
  </si>
  <si>
    <t>Kudzu</t>
  </si>
  <si>
    <t>Turkey oak</t>
  </si>
  <si>
    <t>Missoula, Mt</t>
  </si>
  <si>
    <t>St. Marks NWR, FL</t>
  </si>
  <si>
    <t>Black needlerush</t>
  </si>
  <si>
    <t>MS, FL</t>
  </si>
  <si>
    <t>Longleaf pine</t>
  </si>
  <si>
    <t>Cameron Prairie NWR, LA</t>
  </si>
  <si>
    <t>Common reed</t>
  </si>
  <si>
    <t>Montana- ponderosa pine, lodgpole pine, douglas-fir</t>
  </si>
  <si>
    <t>Montane</t>
  </si>
  <si>
    <t>Utah, Missoula, MT</t>
  </si>
  <si>
    <t>Ponderosa pine</t>
  </si>
  <si>
    <t>Big Branch NWR, LA</t>
  </si>
  <si>
    <t>Swamp sawgrass</t>
  </si>
  <si>
    <t>San Jacinto, CA</t>
  </si>
  <si>
    <t>Coastal plain- longleaf pine, saw palmetto, gallberry, titi, sawgrass, wiregrass, black needlerush</t>
  </si>
  <si>
    <t>Coastal plain</t>
  </si>
  <si>
    <t>Gallberry</t>
  </si>
  <si>
    <t>Rangeland- big sagebrush, rabbitbrush, juniper</t>
  </si>
  <si>
    <t>Rangeland</t>
  </si>
  <si>
    <t>Oak</t>
  </si>
  <si>
    <t>Lodgepole pine</t>
  </si>
  <si>
    <t>Tok, AK</t>
  </si>
  <si>
    <t>Alaskan duff</t>
  </si>
  <si>
    <t>Boreal forest- white spruce, black spruce, duff</t>
  </si>
  <si>
    <t>Boreal forest</t>
  </si>
  <si>
    <t>Hillsborough, NC</t>
  </si>
  <si>
    <t>Hickory</t>
  </si>
  <si>
    <t>Wax myrtle</t>
  </si>
  <si>
    <t>Douliou City, Taiwan</t>
  </si>
  <si>
    <t>Rice straw</t>
  </si>
  <si>
    <t>Chaparral- chamise, ceanothus, manzanita</t>
  </si>
  <si>
    <t>Palmetto</t>
  </si>
  <si>
    <t>Black spruce</t>
  </si>
  <si>
    <t>Other peltophorum, sacky sac bean, fern, rice straw, sugarcane</t>
  </si>
  <si>
    <t>Other</t>
  </si>
  <si>
    <t>Hoaryleaf ceanothus</t>
  </si>
  <si>
    <t>MS, FL, NC</t>
  </si>
  <si>
    <t>Wiregrass</t>
  </si>
  <si>
    <t>Wire grass</t>
  </si>
  <si>
    <t>White spruce</t>
  </si>
  <si>
    <t>Utah</t>
  </si>
  <si>
    <t>UT</t>
  </si>
  <si>
    <t>Utah Juniper</t>
  </si>
  <si>
    <t>Juniper</t>
  </si>
  <si>
    <t>Puerto Rico</t>
  </si>
  <si>
    <t>Puerto Rican fern</t>
  </si>
  <si>
    <t>Fern</t>
  </si>
  <si>
    <t>Rhododendron</t>
  </si>
  <si>
    <t>Gray's Rabbitbrush</t>
  </si>
  <si>
    <t>Rabbitbrush</t>
  </si>
  <si>
    <t>Andreae, M. O.</t>
  </si>
  <si>
    <t>Emission of trace Gases and Aerosols from Biomass Burning</t>
  </si>
  <si>
    <t>Synthesis report</t>
  </si>
  <si>
    <t>Extratropical Forest</t>
  </si>
  <si>
    <t>Charcoal Burning</t>
  </si>
  <si>
    <t>Biofuel Burning</t>
  </si>
  <si>
    <t>Savanna and Grassland</t>
  </si>
  <si>
    <t>moles/kg gd x100</t>
  </si>
  <si>
    <t>Hobbs</t>
  </si>
  <si>
    <t>Logging Slash, western red cedar</t>
  </si>
  <si>
    <t>Logging Slash, doug fir/hemlock</t>
  </si>
  <si>
    <t>Wildfire (Corral Fire, Idaho 1994)</t>
  </si>
  <si>
    <t>Synthesis Paper</t>
  </si>
  <si>
    <t>Creamery</t>
  </si>
  <si>
    <t>Corral Fire</t>
  </si>
  <si>
    <t>Quinault</t>
  </si>
  <si>
    <t>Raymond</t>
  </si>
  <si>
    <t>Augmented the data with Hobbs 1996</t>
  </si>
  <si>
    <t>Hobbs, Reid, Herring, Nance, Weiss, Ross, Hegg, Ottmar, Liousse (1996). Particle and Trace-gas Measurements in the Smoke from Prescribed Burns of Forest Products in the Pacific Northwest. From Joel S. Levine, Biomass Burning and Global Change, Volume 2, Cambridge, MA: The MIT Press. pp. 697-715.</t>
  </si>
  <si>
    <t>Other Summary papers with SO2</t>
  </si>
  <si>
    <t>Lee et al (2005). Gaseous and Particulate Emissions from Prescirbed Burning in Georgia. Environmental Science &amp; Technology, 39, 9049-9056.</t>
  </si>
  <si>
    <t>Yokelson et al (2013). Atmos Chem Phys, 13, 89-116.</t>
  </si>
  <si>
    <t>Urbanski (2014). Forest Ecology and Management, 317, 51-60.</t>
  </si>
  <si>
    <t>Boreal duff</t>
  </si>
  <si>
    <t>SE grass</t>
  </si>
  <si>
    <t>SE shrub</t>
  </si>
  <si>
    <t>SE hardwood</t>
  </si>
  <si>
    <t>General Fuel Type</t>
  </si>
  <si>
    <t>Group</t>
  </si>
  <si>
    <t>Boreal forest - spruce, duff</t>
  </si>
  <si>
    <t>Boreal forest - black spruce</t>
  </si>
  <si>
    <t>Boreal forest - white spruce</t>
  </si>
  <si>
    <t>W shrub - ceanothus</t>
  </si>
  <si>
    <t>W range - sagebrush</t>
  </si>
  <si>
    <t>W shrub - manzanita</t>
  </si>
  <si>
    <t>W range - mixed</t>
  </si>
  <si>
    <t>Chaparral - chamise</t>
  </si>
  <si>
    <t>Chaparral - coastal sage scrub</t>
  </si>
  <si>
    <t>W shrub - sagebrush</t>
  </si>
  <si>
    <t>Chaparral - maritime</t>
  </si>
  <si>
    <t>W conifer - Douglas-fir</t>
  </si>
  <si>
    <t>N duff</t>
  </si>
  <si>
    <t>N conifer</t>
  </si>
  <si>
    <t>W shrub</t>
  </si>
  <si>
    <t>W conifer</t>
  </si>
  <si>
    <t>SE pine</t>
  </si>
  <si>
    <t>W conifer - Douglas-fir western hemlock slash</t>
  </si>
  <si>
    <t>W conifer - western redcedar slash</t>
  </si>
  <si>
    <t>W shrub - masticated mesquite</t>
  </si>
  <si>
    <t>SE hardwood - turkey oak</t>
  </si>
  <si>
    <t>W hardwood - emery oak</t>
  </si>
  <si>
    <t>W hardwood</t>
  </si>
  <si>
    <t>SE pine - understory</t>
  </si>
  <si>
    <t>SE shrub - gallberry</t>
  </si>
  <si>
    <t>SE marshgrass - needlerush</t>
  </si>
  <si>
    <t>SE marshgrass - sawgrass</t>
  </si>
  <si>
    <t>SE marshgrass - reed</t>
  </si>
  <si>
    <t>SE grass - wiregrass</t>
  </si>
  <si>
    <t>SE shrub - pocosin</t>
  </si>
  <si>
    <t>SE hardwood - understory</t>
  </si>
  <si>
    <t>SE hardwood - chipped understory</t>
  </si>
  <si>
    <t>SE hardwood - hickory</t>
  </si>
  <si>
    <t>SE shrub - kudzu</t>
  </si>
  <si>
    <t>SE pine - loblolly pine, pond pine</t>
  </si>
  <si>
    <t>SE pine - longleaf</t>
  </si>
  <si>
    <t>SE shrub - wax myrtle</t>
  </si>
  <si>
    <t>SE shrub - palmetto</t>
  </si>
  <si>
    <t>SE pine - litter</t>
  </si>
  <si>
    <t>SE herbaceous</t>
  </si>
  <si>
    <t>W range - rabbitbrush</t>
  </si>
  <si>
    <t>W range - juniper</t>
  </si>
  <si>
    <t>W conifer - mixed</t>
  </si>
  <si>
    <t xml:space="preserve">W conifer - lodgepole pine </t>
  </si>
  <si>
    <t>W conifer - ponderosa pine</t>
  </si>
  <si>
    <t>W conifer - ponderosa pine needles</t>
  </si>
  <si>
    <t>W conifer - Engelmann spruce branches</t>
  </si>
  <si>
    <t>W wildfire</t>
  </si>
  <si>
    <t>Tropical - crop</t>
  </si>
  <si>
    <t>Tropical - fern</t>
  </si>
  <si>
    <t>W conifer - duff, forest floor</t>
  </si>
  <si>
    <t>W conifer - ponderosa pine needles, duff</t>
  </si>
  <si>
    <t>W conifer - wood, litter</t>
  </si>
  <si>
    <t>W duff</t>
  </si>
  <si>
    <t>Tropical</t>
  </si>
  <si>
    <t>Fire Type</t>
  </si>
  <si>
    <t>CE Flaming</t>
  </si>
  <si>
    <t>CE Smoldering</t>
  </si>
  <si>
    <t>CE</t>
  </si>
  <si>
    <t>MCE Flaming</t>
  </si>
  <si>
    <t>MCE Smoldering</t>
  </si>
  <si>
    <t>MCE</t>
  </si>
  <si>
    <t>CE/MCE</t>
  </si>
  <si>
    <t>F/S Flag</t>
  </si>
  <si>
    <t>F</t>
  </si>
  <si>
    <t>EF</t>
  </si>
  <si>
    <t>Average</t>
  </si>
  <si>
    <t>Median</t>
  </si>
  <si>
    <t>Max</t>
  </si>
  <si>
    <t>Min</t>
  </si>
  <si>
    <t>Stdev</t>
  </si>
  <si>
    <t>Count</t>
  </si>
  <si>
    <t>Note: not seeing a Flaming/Smoldering/MCE relationship</t>
  </si>
  <si>
    <t>SO2 Pubs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</si>
</sst>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mm\,\ yyyy"/>
    <numFmt numFmtId="166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</font>
    <font>
      <i/>
      <sz val="10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8" fillId="0" borderId="0" xfId="0" applyFont="1"/>
    <xf numFmtId="2" fontId="8" fillId="0" borderId="0" xfId="0" applyNumberFormat="1" applyFont="1"/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166" fontId="8" fillId="0" borderId="0" xfId="0" applyNumberFormat="1" applyFont="1" applyBorder="1"/>
    <xf numFmtId="2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top"/>
    </xf>
    <xf numFmtId="0" fontId="4" fillId="0" borderId="0" xfId="2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9" fillId="2" borderId="0" xfId="0" applyNumberFormat="1" applyFont="1" applyFill="1" applyBorder="1" applyAlignment="1">
      <alignment horizontal="left" vertical="top"/>
    </xf>
    <xf numFmtId="0" fontId="8" fillId="2" borderId="0" xfId="0" applyFont="1" applyFill="1" applyBorder="1"/>
    <xf numFmtId="2" fontId="4" fillId="2" borderId="0" xfId="0" applyNumberFormat="1" applyFont="1" applyFill="1" applyBorder="1" applyAlignment="1">
      <alignment horizontal="left" vertical="top"/>
    </xf>
    <xf numFmtId="166" fontId="8" fillId="2" borderId="0" xfId="0" applyNumberFormat="1" applyFont="1" applyFill="1" applyBorder="1"/>
    <xf numFmtId="0" fontId="8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/>
    <xf numFmtId="2" fontId="8" fillId="0" borderId="1" xfId="0" applyNumberFormat="1" applyFont="1" applyBorder="1"/>
    <xf numFmtId="0" fontId="8" fillId="2" borderId="1" xfId="0" applyFont="1" applyFill="1" applyBorder="1"/>
    <xf numFmtId="0" fontId="0" fillId="2" borderId="1" xfId="0" applyFill="1" applyBorder="1"/>
    <xf numFmtId="2" fontId="8" fillId="2" borderId="1" xfId="0" applyNumberFormat="1" applyFont="1" applyFill="1" applyBorder="1"/>
    <xf numFmtId="0" fontId="10" fillId="0" borderId="1" xfId="0" applyFont="1" applyBorder="1"/>
    <xf numFmtId="0" fontId="10" fillId="2" borderId="1" xfId="0" applyFont="1" applyFill="1" applyBorder="1"/>
  </cellXfs>
  <cellStyles count="117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  <cellStyle name="Normal 10" xfId="4"/>
    <cellStyle name="Normal 2" xfId="2"/>
    <cellStyle name="Normal 2 2 2" xfId="8"/>
    <cellStyle name="Normal 2 3" xfId="7"/>
    <cellStyle name="Normal 2 4" xfId="5"/>
    <cellStyle name="Normal 3" xfId="3"/>
    <cellStyle name="Normal 3 2" xfId="6"/>
    <cellStyle name="Normal 6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'EF SO2'!$U$4:$U$55</c:f>
              <c:numCache>
                <c:formatCode>0.000</c:formatCode>
                <c:ptCount val="52"/>
                <c:pt idx="0">
                  <c:v>0.867</c:v>
                </c:pt>
                <c:pt idx="1">
                  <c:v>0.827</c:v>
                </c:pt>
                <c:pt idx="2">
                  <c:v>0.917</c:v>
                </c:pt>
                <c:pt idx="3">
                  <c:v>0.965</c:v>
                </c:pt>
                <c:pt idx="4" formatCode="General">
                  <c:v>0.934</c:v>
                </c:pt>
                <c:pt idx="5" formatCode="General">
                  <c:v>0.927</c:v>
                </c:pt>
                <c:pt idx="6">
                  <c:v>0.891</c:v>
                </c:pt>
                <c:pt idx="7">
                  <c:v>0.957</c:v>
                </c:pt>
                <c:pt idx="8">
                  <c:v>0.9</c:v>
                </c:pt>
                <c:pt idx="9" formatCode="General">
                  <c:v>0.959</c:v>
                </c:pt>
                <c:pt idx="10">
                  <c:v>0.933</c:v>
                </c:pt>
                <c:pt idx="11">
                  <c:v>0.886</c:v>
                </c:pt>
                <c:pt idx="12" formatCode="General">
                  <c:v>0.954</c:v>
                </c:pt>
                <c:pt idx="13" formatCode="General">
                  <c:v>0.894</c:v>
                </c:pt>
                <c:pt idx="16">
                  <c:v>0.944</c:v>
                </c:pt>
                <c:pt idx="17">
                  <c:v>0.93</c:v>
                </c:pt>
                <c:pt idx="18">
                  <c:v>0.947</c:v>
                </c:pt>
                <c:pt idx="19">
                  <c:v>0.857</c:v>
                </c:pt>
                <c:pt idx="20">
                  <c:v>0.933</c:v>
                </c:pt>
                <c:pt idx="21" formatCode="General">
                  <c:v>0.953</c:v>
                </c:pt>
                <c:pt idx="22">
                  <c:v>0.915</c:v>
                </c:pt>
                <c:pt idx="23">
                  <c:v>0.906</c:v>
                </c:pt>
                <c:pt idx="25">
                  <c:v>0.9</c:v>
                </c:pt>
                <c:pt idx="26">
                  <c:v>0.934</c:v>
                </c:pt>
                <c:pt idx="27">
                  <c:v>0.92</c:v>
                </c:pt>
                <c:pt idx="28">
                  <c:v>0.915</c:v>
                </c:pt>
                <c:pt idx="29">
                  <c:v>0.92</c:v>
                </c:pt>
                <c:pt idx="30">
                  <c:v>0.959</c:v>
                </c:pt>
                <c:pt idx="32">
                  <c:v>0.81</c:v>
                </c:pt>
                <c:pt idx="33" formatCode="General">
                  <c:v>0.971</c:v>
                </c:pt>
                <c:pt idx="34" formatCode="General">
                  <c:v>0.965</c:v>
                </c:pt>
                <c:pt idx="35">
                  <c:v>0.943</c:v>
                </c:pt>
                <c:pt idx="36" formatCode="General">
                  <c:v>0.939</c:v>
                </c:pt>
                <c:pt idx="37">
                  <c:v>0.914</c:v>
                </c:pt>
                <c:pt idx="38" formatCode="General">
                  <c:v>0.939</c:v>
                </c:pt>
                <c:pt idx="39" formatCode="General">
                  <c:v>0.952</c:v>
                </c:pt>
                <c:pt idx="40">
                  <c:v>0.909</c:v>
                </c:pt>
                <c:pt idx="41">
                  <c:v>0.956</c:v>
                </c:pt>
                <c:pt idx="42">
                  <c:v>0.905</c:v>
                </c:pt>
                <c:pt idx="43">
                  <c:v>0.935</c:v>
                </c:pt>
                <c:pt idx="44">
                  <c:v>0.889</c:v>
                </c:pt>
                <c:pt idx="45" formatCode="General">
                  <c:v>0.946</c:v>
                </c:pt>
                <c:pt idx="46">
                  <c:v>0.913</c:v>
                </c:pt>
                <c:pt idx="47" formatCode="General">
                  <c:v>0.948</c:v>
                </c:pt>
                <c:pt idx="48">
                  <c:v>0.899</c:v>
                </c:pt>
                <c:pt idx="49" formatCode="General">
                  <c:v>0.954</c:v>
                </c:pt>
                <c:pt idx="50" formatCode="General">
                  <c:v>0.944</c:v>
                </c:pt>
                <c:pt idx="51">
                  <c:v>0.961</c:v>
                </c:pt>
              </c:numCache>
            </c:numRef>
          </c:xVal>
          <c:yVal>
            <c:numRef>
              <c:f>'EF SO2'!$Y$4:$Y$55</c:f>
              <c:numCache>
                <c:formatCode>0.00</c:formatCode>
                <c:ptCount val="52"/>
                <c:pt idx="0">
                  <c:v>0.0</c:v>
                </c:pt>
                <c:pt idx="1">
                  <c:v>2.314</c:v>
                </c:pt>
                <c:pt idx="2">
                  <c:v>0.1</c:v>
                </c:pt>
                <c:pt idx="3">
                  <c:v>0.8</c:v>
                </c:pt>
                <c:pt idx="4">
                  <c:v>1.095</c:v>
                </c:pt>
                <c:pt idx="5">
                  <c:v>1.435</c:v>
                </c:pt>
                <c:pt idx="6">
                  <c:v>0.5</c:v>
                </c:pt>
                <c:pt idx="7">
                  <c:v>1.3</c:v>
                </c:pt>
                <c:pt idx="8">
                  <c:v>0.7</c:v>
                </c:pt>
                <c:pt idx="9">
                  <c:v>0.437</c:v>
                </c:pt>
                <c:pt idx="10">
                  <c:v>0.7</c:v>
                </c:pt>
                <c:pt idx="11">
                  <c:v>0.5</c:v>
                </c:pt>
                <c:pt idx="12">
                  <c:v>0.868</c:v>
                </c:pt>
                <c:pt idx="13">
                  <c:v>1.547</c:v>
                </c:pt>
                <c:pt idx="14">
                  <c:v>0.43</c:v>
                </c:pt>
                <c:pt idx="15">
                  <c:v>0.55</c:v>
                </c:pt>
                <c:pt idx="16">
                  <c:v>0.5</c:v>
                </c:pt>
                <c:pt idx="17">
                  <c:v>0.9</c:v>
                </c:pt>
                <c:pt idx="18">
                  <c:v>0.4</c:v>
                </c:pt>
                <c:pt idx="19">
                  <c:v>1.1</c:v>
                </c:pt>
                <c:pt idx="20">
                  <c:v>1.7</c:v>
                </c:pt>
                <c:pt idx="21">
                  <c:v>0.866</c:v>
                </c:pt>
                <c:pt idx="22">
                  <c:v>0.3</c:v>
                </c:pt>
                <c:pt idx="23">
                  <c:v>0.3</c:v>
                </c:pt>
                <c:pt idx="24">
                  <c:v>0.5</c:v>
                </c:pt>
                <c:pt idx="25">
                  <c:v>2.25</c:v>
                </c:pt>
                <c:pt idx="26">
                  <c:v>1.503</c:v>
                </c:pt>
                <c:pt idx="27">
                  <c:v>0.6</c:v>
                </c:pt>
                <c:pt idx="28">
                  <c:v>0.5</c:v>
                </c:pt>
                <c:pt idx="29">
                  <c:v>0.6</c:v>
                </c:pt>
                <c:pt idx="30">
                  <c:v>0.807</c:v>
                </c:pt>
                <c:pt idx="31">
                  <c:v>1.3</c:v>
                </c:pt>
                <c:pt idx="32">
                  <c:v>0.4</c:v>
                </c:pt>
                <c:pt idx="33">
                  <c:v>0.666</c:v>
                </c:pt>
                <c:pt idx="34">
                  <c:v>0.708</c:v>
                </c:pt>
                <c:pt idx="35">
                  <c:v>0.7</c:v>
                </c:pt>
                <c:pt idx="36">
                  <c:v>0.641</c:v>
                </c:pt>
                <c:pt idx="37">
                  <c:v>0.4</c:v>
                </c:pt>
                <c:pt idx="38">
                  <c:v>0.743</c:v>
                </c:pt>
                <c:pt idx="39">
                  <c:v>0.693</c:v>
                </c:pt>
                <c:pt idx="40">
                  <c:v>0.4</c:v>
                </c:pt>
                <c:pt idx="41">
                  <c:v>0.4</c:v>
                </c:pt>
                <c:pt idx="42">
                  <c:v>0.6</c:v>
                </c:pt>
                <c:pt idx="43">
                  <c:v>0.2</c:v>
                </c:pt>
                <c:pt idx="44">
                  <c:v>0.7</c:v>
                </c:pt>
                <c:pt idx="45">
                  <c:v>0.545</c:v>
                </c:pt>
                <c:pt idx="46">
                  <c:v>0.3</c:v>
                </c:pt>
                <c:pt idx="47">
                  <c:v>0.559</c:v>
                </c:pt>
                <c:pt idx="48">
                  <c:v>0.4</c:v>
                </c:pt>
                <c:pt idx="49">
                  <c:v>0.817</c:v>
                </c:pt>
                <c:pt idx="50">
                  <c:v>0.902</c:v>
                </c:pt>
                <c:pt idx="51">
                  <c:v>0.1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667160"/>
        <c:axId val="-2094769160"/>
      </c:scatterChart>
      <c:valAx>
        <c:axId val="-211066716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-2094769160"/>
        <c:crosses val="autoZero"/>
        <c:crossBetween val="midCat"/>
      </c:valAx>
      <c:valAx>
        <c:axId val="-20947691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10667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2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9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78"/>
  <sheetViews>
    <sheetView workbookViewId="0">
      <selection sqref="A1:D55"/>
    </sheetView>
  </sheetViews>
  <sheetFormatPr baseColWidth="10" defaultColWidth="11" defaultRowHeight="15" x14ac:dyDescent="0"/>
  <cols>
    <col min="1" max="3" width="11" style="1"/>
    <col min="4" max="4" width="11" style="1" customWidth="1"/>
    <col min="5" max="5" width="16.33203125" style="1" bestFit="1" customWidth="1"/>
    <col min="6" max="6" width="16.1640625" style="1" customWidth="1"/>
    <col min="7" max="7" width="11" style="1" customWidth="1"/>
    <col min="8" max="8" width="10" style="1" bestFit="1" customWidth="1"/>
    <col min="9" max="9" width="11" style="1"/>
    <col min="10" max="10" width="11.33203125" style="1" bestFit="1" customWidth="1"/>
    <col min="11" max="11" width="35.5" style="1" customWidth="1"/>
    <col min="12" max="12" width="32.5" style="1" customWidth="1"/>
    <col min="13" max="13" width="18.5" style="1" customWidth="1"/>
    <col min="14" max="14" width="19.1640625" style="1" customWidth="1"/>
    <col min="15" max="15" width="15.33203125" style="1" bestFit="1" customWidth="1"/>
    <col min="16" max="16" width="8.6640625" style="1" customWidth="1"/>
    <col min="17" max="17" width="9" style="1" customWidth="1"/>
    <col min="18" max="18" width="6.6640625" style="1" customWidth="1"/>
    <col min="19" max="19" width="11" style="1" customWidth="1"/>
    <col min="20" max="20" width="9.1640625" style="1" customWidth="1"/>
    <col min="21" max="21" width="12.6640625" style="1" customWidth="1"/>
    <col min="22" max="22" width="11.33203125" style="1" customWidth="1"/>
    <col min="23" max="23" width="12.6640625" style="1" customWidth="1"/>
    <col min="24" max="24" width="11.5" style="1" customWidth="1"/>
    <col min="25" max="25" width="10.33203125" style="2" customWidth="1"/>
    <col min="26" max="32" width="11" style="1"/>
  </cols>
  <sheetData>
    <row r="1" spans="1:33">
      <c r="A1" s="14" t="s">
        <v>0</v>
      </c>
      <c r="B1" s="14" t="s">
        <v>1</v>
      </c>
      <c r="C1" s="21" t="s">
        <v>2</v>
      </c>
      <c r="D1" s="21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272</v>
      </c>
      <c r="J1" s="14" t="s">
        <v>216</v>
      </c>
      <c r="K1" s="14" t="s">
        <v>215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273</v>
      </c>
      <c r="Q1" s="14" t="s">
        <v>274</v>
      </c>
      <c r="R1" s="14" t="s">
        <v>275</v>
      </c>
      <c r="S1" s="14" t="s">
        <v>276</v>
      </c>
      <c r="T1" s="14" t="s">
        <v>277</v>
      </c>
      <c r="U1" s="14" t="s">
        <v>278</v>
      </c>
      <c r="V1" s="14" t="s">
        <v>12</v>
      </c>
      <c r="W1" s="14" t="s">
        <v>13</v>
      </c>
      <c r="X1" s="14" t="s">
        <v>279</v>
      </c>
      <c r="Y1" s="17" t="s">
        <v>14</v>
      </c>
      <c r="Z1" s="14" t="s">
        <v>280</v>
      </c>
    </row>
    <row r="2" spans="1:33">
      <c r="A2" s="3">
        <v>174</v>
      </c>
      <c r="B2" s="4" t="s">
        <v>132</v>
      </c>
      <c r="C2" s="4">
        <v>2009</v>
      </c>
      <c r="D2" s="5" t="s">
        <v>133</v>
      </c>
      <c r="E2" s="6" t="s">
        <v>15</v>
      </c>
      <c r="F2" s="7" t="s">
        <v>134</v>
      </c>
      <c r="G2" s="4" t="s">
        <v>33</v>
      </c>
      <c r="H2" s="4" t="s">
        <v>34</v>
      </c>
      <c r="I2" s="4"/>
      <c r="J2" s="4" t="s">
        <v>230</v>
      </c>
      <c r="K2" s="4" t="s">
        <v>218</v>
      </c>
      <c r="L2" s="4" t="s">
        <v>170</v>
      </c>
      <c r="M2" s="8"/>
      <c r="N2" s="8"/>
      <c r="O2" s="4" t="s">
        <v>170</v>
      </c>
      <c r="P2" s="4"/>
      <c r="Q2" s="4"/>
      <c r="R2" s="4"/>
      <c r="S2" s="4"/>
      <c r="T2" s="4"/>
      <c r="U2" s="9">
        <v>0.95699999999999996</v>
      </c>
      <c r="V2" s="4"/>
      <c r="W2" s="4"/>
      <c r="X2" s="15">
        <f t="shared" ref="X2:X33" si="0">IF(R2&lt;&gt;0,IF(R2&gt;1,R2/100,R2),IF(U2&lt;&gt;0,IF(U2&gt;1,U2/100,U2),""))</f>
        <v>0.95699999999999996</v>
      </c>
      <c r="Y2" s="10">
        <v>0.2</v>
      </c>
      <c r="Z2" s="16" t="str">
        <f t="shared" ref="Z2:Z27" si="1">IF(X2&lt;&gt;"",IF(X2&lt;0.9,"S","F"),"")</f>
        <v>F</v>
      </c>
      <c r="AA2" s="40" t="str">
        <f>+J2</f>
        <v>N conifer</v>
      </c>
      <c r="AB2" s="35" t="s">
        <v>283</v>
      </c>
      <c r="AC2" s="35" t="s">
        <v>284</v>
      </c>
      <c r="AD2" s="35" t="s">
        <v>285</v>
      </c>
      <c r="AE2" s="35" t="s">
        <v>286</v>
      </c>
      <c r="AF2" s="35" t="s">
        <v>287</v>
      </c>
      <c r="AG2" s="35" t="s">
        <v>288</v>
      </c>
    </row>
    <row r="3" spans="1:33">
      <c r="A3" s="3">
        <v>174</v>
      </c>
      <c r="B3" s="4" t="s">
        <v>132</v>
      </c>
      <c r="C3" s="4">
        <v>2009</v>
      </c>
      <c r="D3" s="5" t="s">
        <v>133</v>
      </c>
      <c r="E3" s="6" t="s">
        <v>15</v>
      </c>
      <c r="F3" s="7" t="s">
        <v>134</v>
      </c>
      <c r="G3" s="4" t="s">
        <v>33</v>
      </c>
      <c r="H3" s="4" t="s">
        <v>34</v>
      </c>
      <c r="I3" s="4"/>
      <c r="J3" s="4" t="s">
        <v>230</v>
      </c>
      <c r="K3" s="4" t="s">
        <v>219</v>
      </c>
      <c r="L3" s="4" t="s">
        <v>177</v>
      </c>
      <c r="M3" s="8"/>
      <c r="N3" s="8"/>
      <c r="O3" s="4" t="s">
        <v>177</v>
      </c>
      <c r="P3" s="4"/>
      <c r="Q3" s="4"/>
      <c r="R3" s="4"/>
      <c r="S3" s="4"/>
      <c r="T3" s="4"/>
      <c r="U3" s="9">
        <v>0.97099999999999997</v>
      </c>
      <c r="V3" s="4"/>
      <c r="W3" s="4"/>
      <c r="X3" s="15">
        <f t="shared" si="0"/>
        <v>0.97099999999999997</v>
      </c>
      <c r="Y3" s="10">
        <v>0.1</v>
      </c>
      <c r="Z3" s="16" t="str">
        <f t="shared" si="1"/>
        <v>F</v>
      </c>
      <c r="AA3" s="35" t="s">
        <v>282</v>
      </c>
      <c r="AB3" s="36">
        <f>AVERAGE($Y$2:$Y$3)</f>
        <v>0.15000000000000002</v>
      </c>
      <c r="AC3" s="36">
        <f>MEDIAN($Y$2:$Y$3)</f>
        <v>0.15000000000000002</v>
      </c>
      <c r="AD3" s="36">
        <f>MAX($Y$2:$Y$3)</f>
        <v>0.2</v>
      </c>
      <c r="AE3" s="36">
        <f>MIN($Y$2:$Y$3)</f>
        <v>0.1</v>
      </c>
      <c r="AF3" s="36">
        <f>STDEV($Y$2:$Y$3)</f>
        <v>7.0710678118654738E-2</v>
      </c>
      <c r="AG3" s="36">
        <f>COUNT($Y$2:$Y$3)</f>
        <v>2</v>
      </c>
    </row>
    <row r="4" spans="1:33" s="33" customFormat="1">
      <c r="A4" s="22">
        <v>174</v>
      </c>
      <c r="B4" s="23" t="s">
        <v>132</v>
      </c>
      <c r="C4" s="23">
        <v>2009</v>
      </c>
      <c r="D4" s="24" t="s">
        <v>133</v>
      </c>
      <c r="E4" s="25" t="s">
        <v>15</v>
      </c>
      <c r="F4" s="26" t="s">
        <v>134</v>
      </c>
      <c r="G4" s="23" t="s">
        <v>159</v>
      </c>
      <c r="H4" s="23" t="s">
        <v>34</v>
      </c>
      <c r="I4" s="23"/>
      <c r="J4" s="23" t="s">
        <v>229</v>
      </c>
      <c r="K4" s="27" t="s">
        <v>211</v>
      </c>
      <c r="L4" s="23" t="s">
        <v>160</v>
      </c>
      <c r="M4" s="28"/>
      <c r="N4" s="28"/>
      <c r="O4" s="23" t="s">
        <v>160</v>
      </c>
      <c r="P4" s="23"/>
      <c r="Q4" s="23"/>
      <c r="R4" s="23"/>
      <c r="S4" s="23"/>
      <c r="T4" s="23"/>
      <c r="U4" s="19">
        <v>0.86699999999999999</v>
      </c>
      <c r="V4" s="23"/>
      <c r="W4" s="23"/>
      <c r="X4" s="29">
        <f t="shared" si="0"/>
        <v>0.86699999999999999</v>
      </c>
      <c r="Y4" s="30">
        <v>0</v>
      </c>
      <c r="Z4" s="31" t="str">
        <f t="shared" si="1"/>
        <v>S</v>
      </c>
      <c r="AA4" s="41" t="str">
        <f>+J4</f>
        <v>N duff</v>
      </c>
      <c r="AB4" s="37" t="s">
        <v>283</v>
      </c>
      <c r="AC4" s="37" t="s">
        <v>284</v>
      </c>
      <c r="AD4" s="37" t="s">
        <v>285</v>
      </c>
      <c r="AE4" s="37" t="s">
        <v>286</v>
      </c>
      <c r="AF4" s="37" t="s">
        <v>287</v>
      </c>
      <c r="AG4" s="38" t="s">
        <v>288</v>
      </c>
    </row>
    <row r="5" spans="1:33" s="33" customFormat="1">
      <c r="A5" s="22">
        <v>172</v>
      </c>
      <c r="B5" s="23" t="s">
        <v>83</v>
      </c>
      <c r="C5" s="23">
        <v>2010</v>
      </c>
      <c r="D5" s="23" t="s">
        <v>84</v>
      </c>
      <c r="E5" s="25" t="s">
        <v>85</v>
      </c>
      <c r="F5" s="26">
        <v>40233</v>
      </c>
      <c r="G5" s="23" t="s">
        <v>125</v>
      </c>
      <c r="H5" s="23" t="s">
        <v>34</v>
      </c>
      <c r="I5" s="23"/>
      <c r="J5" s="23" t="s">
        <v>229</v>
      </c>
      <c r="K5" s="27" t="s">
        <v>211</v>
      </c>
      <c r="L5" s="23" t="s">
        <v>126</v>
      </c>
      <c r="M5" s="34"/>
      <c r="N5" s="34"/>
      <c r="O5" s="23"/>
      <c r="P5" s="23"/>
      <c r="Q5" s="23"/>
      <c r="R5" s="23"/>
      <c r="S5" s="23"/>
      <c r="T5" s="23"/>
      <c r="U5" s="19">
        <v>0.82699999999999996</v>
      </c>
      <c r="V5" s="27"/>
      <c r="W5" s="27"/>
      <c r="X5" s="29">
        <f t="shared" si="0"/>
        <v>0.82699999999999996</v>
      </c>
      <c r="Y5" s="30">
        <v>2.3140000000000001</v>
      </c>
      <c r="Z5" s="31" t="str">
        <f t="shared" si="1"/>
        <v>S</v>
      </c>
      <c r="AA5" s="37" t="s">
        <v>282</v>
      </c>
      <c r="AB5" s="39">
        <f>AVERAGE($Y$4:$Y$6)</f>
        <v>0.80466666666666675</v>
      </c>
      <c r="AC5" s="39">
        <f>MEDIAN($Y$4:$Y$6)</f>
        <v>0.1</v>
      </c>
      <c r="AD5" s="39">
        <f>MAX($Y$4:$Y$6)</f>
        <v>2.3140000000000001</v>
      </c>
      <c r="AE5" s="39">
        <f>MIN($Y$4:$Y$6)</f>
        <v>0</v>
      </c>
      <c r="AF5" s="39">
        <f>STDEV($Y$4:$Y$6)</f>
        <v>1.3080769600192999</v>
      </c>
      <c r="AG5" s="39">
        <f>COUNT($Y$4:$Y$6)</f>
        <v>3</v>
      </c>
    </row>
    <row r="6" spans="1:33" s="33" customFormat="1">
      <c r="A6" s="22">
        <v>174</v>
      </c>
      <c r="B6" s="23" t="s">
        <v>132</v>
      </c>
      <c r="C6" s="23">
        <v>2009</v>
      </c>
      <c r="D6" s="24" t="s">
        <v>133</v>
      </c>
      <c r="E6" s="25" t="s">
        <v>15</v>
      </c>
      <c r="F6" s="26" t="s">
        <v>134</v>
      </c>
      <c r="G6" s="23" t="s">
        <v>159</v>
      </c>
      <c r="H6" s="23" t="s">
        <v>34</v>
      </c>
      <c r="I6" s="23"/>
      <c r="J6" s="23" t="s">
        <v>229</v>
      </c>
      <c r="K6" s="23" t="s">
        <v>217</v>
      </c>
      <c r="L6" s="23" t="s">
        <v>161</v>
      </c>
      <c r="M6" s="28"/>
      <c r="N6" s="28"/>
      <c r="O6" s="23" t="s">
        <v>162</v>
      </c>
      <c r="P6" s="23"/>
      <c r="Q6" s="23"/>
      <c r="R6" s="23"/>
      <c r="S6" s="23"/>
      <c r="T6" s="23"/>
      <c r="U6" s="19">
        <v>0.91700000000000004</v>
      </c>
      <c r="V6" s="23"/>
      <c r="W6" s="23"/>
      <c r="X6" s="29">
        <f t="shared" si="0"/>
        <v>0.91700000000000004</v>
      </c>
      <c r="Y6" s="30">
        <v>0.1</v>
      </c>
      <c r="Z6" s="31" t="str">
        <f t="shared" si="1"/>
        <v>F</v>
      </c>
      <c r="AA6" s="32"/>
      <c r="AB6" s="32"/>
      <c r="AC6" s="32"/>
      <c r="AD6" s="32"/>
      <c r="AE6" s="32"/>
      <c r="AF6" s="32"/>
    </row>
    <row r="7" spans="1:33">
      <c r="A7" s="3">
        <v>174</v>
      </c>
      <c r="B7" s="4" t="s">
        <v>132</v>
      </c>
      <c r="C7" s="4">
        <v>2009</v>
      </c>
      <c r="D7" s="5" t="s">
        <v>133</v>
      </c>
      <c r="E7" s="6" t="s">
        <v>15</v>
      </c>
      <c r="F7" s="7" t="s">
        <v>134</v>
      </c>
      <c r="G7" s="4" t="s">
        <v>174</v>
      </c>
      <c r="H7" s="4" t="s">
        <v>174</v>
      </c>
      <c r="I7" s="4"/>
      <c r="J7" s="4" t="s">
        <v>212</v>
      </c>
      <c r="K7" s="4" t="s">
        <v>245</v>
      </c>
      <c r="L7" s="4" t="s">
        <v>175</v>
      </c>
      <c r="M7" s="8"/>
      <c r="N7" s="8"/>
      <c r="O7" s="4" t="s">
        <v>176</v>
      </c>
      <c r="P7" s="4"/>
      <c r="Q7" s="4"/>
      <c r="R7" s="4"/>
      <c r="S7" s="4"/>
      <c r="T7" s="4"/>
      <c r="U7" s="9">
        <v>0.96499999999999997</v>
      </c>
      <c r="V7" s="4"/>
      <c r="W7" s="4"/>
      <c r="X7" s="15">
        <f t="shared" si="0"/>
        <v>0.96499999999999997</v>
      </c>
      <c r="Y7" s="10">
        <v>0.8</v>
      </c>
      <c r="Z7" s="16" t="str">
        <f t="shared" si="1"/>
        <v>F</v>
      </c>
      <c r="AA7" s="40" t="str">
        <f>+J7</f>
        <v>SE grass</v>
      </c>
      <c r="AB7" s="35" t="s">
        <v>283</v>
      </c>
      <c r="AC7" s="35" t="s">
        <v>284</v>
      </c>
      <c r="AD7" s="35" t="s">
        <v>285</v>
      </c>
      <c r="AE7" s="35" t="s">
        <v>286</v>
      </c>
      <c r="AF7" s="35" t="s">
        <v>287</v>
      </c>
      <c r="AG7" s="35" t="s">
        <v>288</v>
      </c>
    </row>
    <row r="8" spans="1:33">
      <c r="A8" s="3">
        <v>172</v>
      </c>
      <c r="B8" s="4" t="s">
        <v>83</v>
      </c>
      <c r="C8" s="4">
        <v>2010</v>
      </c>
      <c r="D8" s="4" t="s">
        <v>84</v>
      </c>
      <c r="E8" s="6" t="s">
        <v>85</v>
      </c>
      <c r="F8" s="7">
        <v>40228</v>
      </c>
      <c r="G8" s="4" t="s">
        <v>76</v>
      </c>
      <c r="H8" s="4" t="s">
        <v>18</v>
      </c>
      <c r="I8" s="4"/>
      <c r="J8" s="4" t="s">
        <v>212</v>
      </c>
      <c r="K8" s="4" t="s">
        <v>256</v>
      </c>
      <c r="L8" s="4" t="s">
        <v>114</v>
      </c>
      <c r="M8" s="18"/>
      <c r="N8" s="18"/>
      <c r="O8" s="4"/>
      <c r="P8" s="4"/>
      <c r="Q8" s="4"/>
      <c r="R8" s="4"/>
      <c r="S8" s="4"/>
      <c r="T8" s="4"/>
      <c r="U8" s="13">
        <v>0.93400000000000005</v>
      </c>
      <c r="V8" s="9"/>
      <c r="W8" s="9"/>
      <c r="X8" s="15">
        <f t="shared" si="0"/>
        <v>0.93400000000000005</v>
      </c>
      <c r="Y8" s="10">
        <v>1.095</v>
      </c>
      <c r="Z8" s="16" t="str">
        <f t="shared" si="1"/>
        <v>F</v>
      </c>
      <c r="AA8" s="35" t="s">
        <v>282</v>
      </c>
      <c r="AB8" s="36">
        <f>AVERAGE($Y$7:$Y$12)</f>
        <v>0.97166666666666668</v>
      </c>
      <c r="AC8" s="36">
        <f>MEDIAN($Y$7:$Y$12)</f>
        <v>0.94750000000000001</v>
      </c>
      <c r="AD8" s="36">
        <f>MAX($Y$7:$Y$12)</f>
        <v>1.4350000000000001</v>
      </c>
      <c r="AE8" s="36">
        <f>MIN($Y$7:$Y$12)</f>
        <v>0.5</v>
      </c>
      <c r="AF8" s="36">
        <f>STDEV($Y$7:$Y$12)</f>
        <v>0.36426181060696816</v>
      </c>
      <c r="AG8" s="36">
        <f>COUNT($Y$7:$Y$12)</f>
        <v>6</v>
      </c>
    </row>
    <row r="9" spans="1:33">
      <c r="A9" s="3">
        <v>172</v>
      </c>
      <c r="B9" s="4" t="s">
        <v>83</v>
      </c>
      <c r="C9" s="4">
        <v>2010</v>
      </c>
      <c r="D9" s="4" t="s">
        <v>84</v>
      </c>
      <c r="E9" s="6" t="s">
        <v>85</v>
      </c>
      <c r="F9" s="7">
        <v>40229</v>
      </c>
      <c r="G9" s="4" t="s">
        <v>76</v>
      </c>
      <c r="H9" s="4" t="s">
        <v>18</v>
      </c>
      <c r="I9" s="4"/>
      <c r="J9" s="4" t="s">
        <v>212</v>
      </c>
      <c r="K9" s="4" t="s">
        <v>256</v>
      </c>
      <c r="L9" s="4" t="s">
        <v>115</v>
      </c>
      <c r="M9" s="18"/>
      <c r="N9" s="18"/>
      <c r="O9" s="4"/>
      <c r="P9" s="4"/>
      <c r="Q9" s="4"/>
      <c r="R9" s="4"/>
      <c r="S9" s="4"/>
      <c r="T9" s="4"/>
      <c r="U9" s="13">
        <v>0.92700000000000005</v>
      </c>
      <c r="V9" s="9"/>
      <c r="W9" s="9"/>
      <c r="X9" s="15">
        <f t="shared" si="0"/>
        <v>0.92700000000000005</v>
      </c>
      <c r="Y9" s="10">
        <v>1.4350000000000001</v>
      </c>
      <c r="Z9" s="16" t="str">
        <f t="shared" si="1"/>
        <v>F</v>
      </c>
    </row>
    <row r="10" spans="1:33">
      <c r="A10" s="3">
        <v>174</v>
      </c>
      <c r="B10" s="4" t="s">
        <v>132</v>
      </c>
      <c r="C10" s="4">
        <v>2009</v>
      </c>
      <c r="D10" s="5" t="s">
        <v>133</v>
      </c>
      <c r="E10" s="6" t="s">
        <v>15</v>
      </c>
      <c r="F10" s="7" t="s">
        <v>134</v>
      </c>
      <c r="G10" s="4" t="s">
        <v>139</v>
      </c>
      <c r="H10" s="4" t="s">
        <v>20</v>
      </c>
      <c r="I10" s="4"/>
      <c r="J10" s="4" t="s">
        <v>212</v>
      </c>
      <c r="K10" s="4" t="s">
        <v>242</v>
      </c>
      <c r="L10" s="4" t="s">
        <v>140</v>
      </c>
      <c r="M10" s="8"/>
      <c r="N10" s="8"/>
      <c r="O10" s="4" t="s">
        <v>140</v>
      </c>
      <c r="P10" s="4"/>
      <c r="Q10" s="4"/>
      <c r="R10" s="4"/>
      <c r="S10" s="4"/>
      <c r="T10" s="4"/>
      <c r="U10" s="9">
        <v>0.89100000000000001</v>
      </c>
      <c r="V10" s="4"/>
      <c r="W10" s="4"/>
      <c r="X10" s="15">
        <f t="shared" si="0"/>
        <v>0.89100000000000001</v>
      </c>
      <c r="Y10" s="10">
        <v>0.5</v>
      </c>
      <c r="Z10" s="16" t="str">
        <f t="shared" si="1"/>
        <v>S</v>
      </c>
    </row>
    <row r="11" spans="1:33">
      <c r="A11" s="3">
        <v>174</v>
      </c>
      <c r="B11" s="4" t="s">
        <v>132</v>
      </c>
      <c r="C11" s="4">
        <v>2009</v>
      </c>
      <c r="D11" s="5" t="s">
        <v>133</v>
      </c>
      <c r="E11" s="6" t="s">
        <v>15</v>
      </c>
      <c r="F11" s="7" t="s">
        <v>134</v>
      </c>
      <c r="G11" s="4" t="s">
        <v>143</v>
      </c>
      <c r="H11" s="4" t="s">
        <v>19</v>
      </c>
      <c r="I11" s="4"/>
      <c r="J11" s="4" t="s">
        <v>212</v>
      </c>
      <c r="K11" s="4" t="s">
        <v>244</v>
      </c>
      <c r="L11" s="4" t="s">
        <v>144</v>
      </c>
      <c r="M11" s="8"/>
      <c r="N11" s="8"/>
      <c r="O11" s="4" t="s">
        <v>144</v>
      </c>
      <c r="P11" s="4"/>
      <c r="Q11" s="4"/>
      <c r="R11" s="4"/>
      <c r="S11" s="4"/>
      <c r="T11" s="4"/>
      <c r="U11" s="9">
        <v>0.95699999999999996</v>
      </c>
      <c r="V11" s="4"/>
      <c r="W11" s="4"/>
      <c r="X11" s="15">
        <f t="shared" si="0"/>
        <v>0.95699999999999996</v>
      </c>
      <c r="Y11" s="10">
        <v>1.3</v>
      </c>
      <c r="Z11" s="16" t="str">
        <f t="shared" si="1"/>
        <v>F</v>
      </c>
    </row>
    <row r="12" spans="1:33">
      <c r="A12" s="3">
        <v>174</v>
      </c>
      <c r="B12" s="4" t="s">
        <v>132</v>
      </c>
      <c r="C12" s="4">
        <v>2009</v>
      </c>
      <c r="D12" s="5" t="s">
        <v>133</v>
      </c>
      <c r="E12" s="6" t="s">
        <v>15</v>
      </c>
      <c r="F12" s="7" t="s">
        <v>134</v>
      </c>
      <c r="G12" s="4" t="s">
        <v>149</v>
      </c>
      <c r="H12" s="4" t="s">
        <v>19</v>
      </c>
      <c r="I12" s="4"/>
      <c r="J12" s="4" t="s">
        <v>212</v>
      </c>
      <c r="K12" s="4" t="s">
        <v>243</v>
      </c>
      <c r="L12" s="4" t="s">
        <v>150</v>
      </c>
      <c r="M12" s="8"/>
      <c r="N12" s="8"/>
      <c r="O12" s="4" t="s">
        <v>22</v>
      </c>
      <c r="P12" s="4"/>
      <c r="Q12" s="4"/>
      <c r="R12" s="4"/>
      <c r="S12" s="4"/>
      <c r="T12" s="4"/>
      <c r="U12" s="9">
        <v>0.9</v>
      </c>
      <c r="V12" s="4"/>
      <c r="W12" s="4"/>
      <c r="X12" s="15">
        <f t="shared" si="0"/>
        <v>0.9</v>
      </c>
      <c r="Y12" s="10">
        <v>0.7</v>
      </c>
      <c r="Z12" s="16" t="str">
        <f t="shared" si="1"/>
        <v>F</v>
      </c>
    </row>
    <row r="13" spans="1:33" s="33" customFormat="1">
      <c r="A13" s="22">
        <v>172</v>
      </c>
      <c r="B13" s="23" t="s">
        <v>83</v>
      </c>
      <c r="C13" s="23">
        <v>2010</v>
      </c>
      <c r="D13" s="23" t="s">
        <v>84</v>
      </c>
      <c r="E13" s="25" t="s">
        <v>85</v>
      </c>
      <c r="F13" s="26">
        <v>40231</v>
      </c>
      <c r="G13" s="23" t="s">
        <v>76</v>
      </c>
      <c r="H13" s="23" t="s">
        <v>18</v>
      </c>
      <c r="I13" s="23"/>
      <c r="J13" s="23" t="s">
        <v>214</v>
      </c>
      <c r="K13" s="23" t="s">
        <v>248</v>
      </c>
      <c r="L13" s="23" t="s">
        <v>119</v>
      </c>
      <c r="M13" s="34" t="s">
        <v>120</v>
      </c>
      <c r="N13" s="34" t="s">
        <v>121</v>
      </c>
      <c r="O13" s="23"/>
      <c r="P13" s="23"/>
      <c r="Q13" s="23"/>
      <c r="R13" s="23"/>
      <c r="S13" s="23"/>
      <c r="T13" s="23"/>
      <c r="U13" s="27">
        <v>0.95899999999999996</v>
      </c>
      <c r="V13" s="19"/>
      <c r="W13" s="19"/>
      <c r="X13" s="29">
        <f t="shared" si="0"/>
        <v>0.95899999999999996</v>
      </c>
      <c r="Y13" s="30">
        <v>0.437</v>
      </c>
      <c r="Z13" s="31" t="str">
        <f t="shared" si="1"/>
        <v>F</v>
      </c>
      <c r="AA13" s="41" t="str">
        <f>+J13</f>
        <v>SE hardwood</v>
      </c>
      <c r="AB13" s="37" t="s">
        <v>283</v>
      </c>
      <c r="AC13" s="37" t="s">
        <v>284</v>
      </c>
      <c r="AD13" s="37" t="s">
        <v>285</v>
      </c>
      <c r="AE13" s="37" t="s">
        <v>286</v>
      </c>
      <c r="AF13" s="37" t="s">
        <v>287</v>
      </c>
      <c r="AG13" s="38" t="s">
        <v>288</v>
      </c>
    </row>
    <row r="14" spans="1:33" s="33" customFormat="1">
      <c r="A14" s="22">
        <v>174</v>
      </c>
      <c r="B14" s="23" t="s">
        <v>132</v>
      </c>
      <c r="C14" s="23">
        <v>2009</v>
      </c>
      <c r="D14" s="24" t="s">
        <v>133</v>
      </c>
      <c r="E14" s="25" t="s">
        <v>15</v>
      </c>
      <c r="F14" s="26" t="s">
        <v>134</v>
      </c>
      <c r="G14" s="23" t="s">
        <v>163</v>
      </c>
      <c r="H14" s="23" t="s">
        <v>18</v>
      </c>
      <c r="I14" s="23"/>
      <c r="J14" s="23" t="s">
        <v>214</v>
      </c>
      <c r="K14" s="23" t="s">
        <v>249</v>
      </c>
      <c r="L14" s="23" t="s">
        <v>164</v>
      </c>
      <c r="M14" s="28"/>
      <c r="N14" s="28"/>
      <c r="O14" s="23" t="s">
        <v>164</v>
      </c>
      <c r="P14" s="23"/>
      <c r="Q14" s="23"/>
      <c r="R14" s="23"/>
      <c r="S14" s="23"/>
      <c r="T14" s="23"/>
      <c r="U14" s="19">
        <v>0.93300000000000005</v>
      </c>
      <c r="V14" s="23"/>
      <c r="W14" s="23"/>
      <c r="X14" s="29">
        <f t="shared" si="0"/>
        <v>0.93300000000000005</v>
      </c>
      <c r="Y14" s="30">
        <v>0.7</v>
      </c>
      <c r="Z14" s="31" t="str">
        <f t="shared" si="1"/>
        <v>F</v>
      </c>
      <c r="AA14" s="37" t="s">
        <v>282</v>
      </c>
      <c r="AB14" s="39">
        <f>AVERAGE($Y$13:$Y$16)</f>
        <v>0.62624999999999997</v>
      </c>
      <c r="AC14" s="39">
        <f>MEDIAN($Y$13:$Y$16)</f>
        <v>0.6</v>
      </c>
      <c r="AD14" s="39">
        <f>MAX($Y$13:$Y$16)</f>
        <v>0.86799999999999999</v>
      </c>
      <c r="AE14" s="39">
        <f>MIN($Y$13:$Y$16)</f>
        <v>0.437</v>
      </c>
      <c r="AF14" s="39">
        <f>STDEV($Y$13:$Y$16)</f>
        <v>0.19633029143087774</v>
      </c>
      <c r="AG14" s="39">
        <f>COUNT($Y$13:$Y$16)</f>
        <v>4</v>
      </c>
    </row>
    <row r="15" spans="1:33" s="33" customFormat="1">
      <c r="A15" s="22">
        <v>174</v>
      </c>
      <c r="B15" s="23" t="s">
        <v>132</v>
      </c>
      <c r="C15" s="23">
        <v>2009</v>
      </c>
      <c r="D15" s="24" t="s">
        <v>133</v>
      </c>
      <c r="E15" s="25" t="s">
        <v>15</v>
      </c>
      <c r="F15" s="26" t="s">
        <v>134</v>
      </c>
      <c r="G15" s="23" t="s">
        <v>18</v>
      </c>
      <c r="H15" s="23" t="s">
        <v>18</v>
      </c>
      <c r="I15" s="23"/>
      <c r="J15" s="23" t="s">
        <v>214</v>
      </c>
      <c r="K15" s="23" t="s">
        <v>237</v>
      </c>
      <c r="L15" s="23" t="s">
        <v>137</v>
      </c>
      <c r="M15" s="28"/>
      <c r="N15" s="28"/>
      <c r="O15" s="23" t="s">
        <v>137</v>
      </c>
      <c r="P15" s="23"/>
      <c r="Q15" s="23"/>
      <c r="R15" s="23"/>
      <c r="S15" s="23"/>
      <c r="T15" s="23"/>
      <c r="U15" s="19">
        <v>0.88600000000000001</v>
      </c>
      <c r="V15" s="23"/>
      <c r="W15" s="23"/>
      <c r="X15" s="29">
        <f t="shared" si="0"/>
        <v>0.88600000000000001</v>
      </c>
      <c r="Y15" s="30">
        <v>0.5</v>
      </c>
      <c r="Z15" s="31" t="str">
        <f t="shared" si="1"/>
        <v>S</v>
      </c>
      <c r="AA15" s="32"/>
      <c r="AB15" s="32"/>
      <c r="AC15" s="32"/>
      <c r="AD15" s="32"/>
      <c r="AE15" s="32"/>
      <c r="AF15" s="32"/>
    </row>
    <row r="16" spans="1:33" s="33" customFormat="1">
      <c r="A16" s="22">
        <v>172</v>
      </c>
      <c r="B16" s="23" t="s">
        <v>83</v>
      </c>
      <c r="C16" s="23">
        <v>2010</v>
      </c>
      <c r="D16" s="23" t="s">
        <v>84</v>
      </c>
      <c r="E16" s="25" t="s">
        <v>85</v>
      </c>
      <c r="F16" s="26">
        <v>40232</v>
      </c>
      <c r="G16" s="23" t="s">
        <v>76</v>
      </c>
      <c r="H16" s="23" t="s">
        <v>18</v>
      </c>
      <c r="I16" s="23"/>
      <c r="J16" s="23" t="s">
        <v>214</v>
      </c>
      <c r="K16" s="23" t="s">
        <v>247</v>
      </c>
      <c r="L16" s="23" t="s">
        <v>122</v>
      </c>
      <c r="M16" s="34" t="s">
        <v>123</v>
      </c>
      <c r="N16" s="34" t="s">
        <v>124</v>
      </c>
      <c r="O16" s="23"/>
      <c r="P16" s="23"/>
      <c r="Q16" s="23"/>
      <c r="R16" s="23"/>
      <c r="S16" s="23"/>
      <c r="T16" s="23"/>
      <c r="U16" s="27">
        <v>0.95399999999999996</v>
      </c>
      <c r="V16" s="19"/>
      <c r="W16" s="19"/>
      <c r="X16" s="29">
        <f t="shared" si="0"/>
        <v>0.95399999999999996</v>
      </c>
      <c r="Y16" s="30">
        <v>0.86799999999999999</v>
      </c>
      <c r="Z16" s="31" t="str">
        <f t="shared" si="1"/>
        <v>F</v>
      </c>
      <c r="AA16" s="32"/>
      <c r="AB16" s="32"/>
      <c r="AC16" s="32"/>
      <c r="AD16" s="32"/>
      <c r="AE16" s="32"/>
      <c r="AF16" s="32"/>
    </row>
    <row r="17" spans="1:33">
      <c r="A17" s="3">
        <v>172</v>
      </c>
      <c r="B17" s="4" t="s">
        <v>83</v>
      </c>
      <c r="C17" s="4">
        <v>2010</v>
      </c>
      <c r="D17" s="4" t="s">
        <v>84</v>
      </c>
      <c r="E17" s="6" t="s">
        <v>85</v>
      </c>
      <c r="F17" s="7">
        <v>40227</v>
      </c>
      <c r="G17" s="4" t="s">
        <v>112</v>
      </c>
      <c r="H17" s="4" t="s">
        <v>17</v>
      </c>
      <c r="I17" s="4"/>
      <c r="J17" s="4" t="s">
        <v>233</v>
      </c>
      <c r="K17" s="4" t="s">
        <v>255</v>
      </c>
      <c r="L17" s="4" t="s">
        <v>113</v>
      </c>
      <c r="M17" s="18"/>
      <c r="N17" s="18"/>
      <c r="O17" s="4"/>
      <c r="P17" s="4"/>
      <c r="Q17" s="4"/>
      <c r="R17" s="4"/>
      <c r="S17" s="4"/>
      <c r="T17" s="4"/>
      <c r="U17" s="13">
        <v>0.89400000000000002</v>
      </c>
      <c r="V17" s="9"/>
      <c r="W17" s="9"/>
      <c r="X17" s="15">
        <f t="shared" si="0"/>
        <v>0.89400000000000002</v>
      </c>
      <c r="Y17" s="10">
        <v>1.5469999999999999</v>
      </c>
      <c r="Z17" s="16" t="str">
        <f t="shared" si="1"/>
        <v>S</v>
      </c>
      <c r="AA17" s="40" t="str">
        <f>+J17</f>
        <v>SE pine</v>
      </c>
      <c r="AB17" s="35" t="s">
        <v>283</v>
      </c>
      <c r="AC17" s="35" t="s">
        <v>284</v>
      </c>
      <c r="AD17" s="35" t="s">
        <v>285</v>
      </c>
      <c r="AE17" s="35" t="s">
        <v>286</v>
      </c>
      <c r="AF17" s="35" t="s">
        <v>287</v>
      </c>
      <c r="AG17" s="35" t="s">
        <v>288</v>
      </c>
    </row>
    <row r="18" spans="1:33">
      <c r="A18" s="3">
        <v>142</v>
      </c>
      <c r="B18" s="5" t="s">
        <v>77</v>
      </c>
      <c r="C18" s="4">
        <v>2007</v>
      </c>
      <c r="D18" s="20" t="s">
        <v>78</v>
      </c>
      <c r="E18" s="6" t="s">
        <v>21</v>
      </c>
      <c r="F18" s="4">
        <v>2007</v>
      </c>
      <c r="G18" s="4" t="s">
        <v>18</v>
      </c>
      <c r="H18" s="4" t="s">
        <v>18</v>
      </c>
      <c r="I18" s="4"/>
      <c r="J18" s="4" t="s">
        <v>233</v>
      </c>
      <c r="K18" s="4" t="s">
        <v>251</v>
      </c>
      <c r="L18" s="4"/>
      <c r="M18" s="4" t="s">
        <v>79</v>
      </c>
      <c r="N18" s="4"/>
      <c r="O18" s="4" t="s">
        <v>81</v>
      </c>
      <c r="P18" s="4"/>
      <c r="Q18" s="4"/>
      <c r="R18" s="4"/>
      <c r="S18" s="4"/>
      <c r="T18" s="4"/>
      <c r="U18" s="4"/>
      <c r="V18" s="4"/>
      <c r="W18" s="4"/>
      <c r="X18" s="15" t="str">
        <f t="shared" si="0"/>
        <v/>
      </c>
      <c r="Y18" s="10">
        <v>0.43</v>
      </c>
      <c r="Z18" s="16" t="str">
        <f t="shared" si="1"/>
        <v/>
      </c>
      <c r="AA18" s="35" t="s">
        <v>282</v>
      </c>
      <c r="AB18" s="36">
        <f>AVERAGE($Y$17:$Y$21)</f>
        <v>0.78539999999999999</v>
      </c>
      <c r="AC18" s="36">
        <f>MEDIAN($Y$17:$Y$21)</f>
        <v>0.55000000000000004</v>
      </c>
      <c r="AD18" s="36">
        <f>MAX($Y$17:$Y$21)</f>
        <v>1.5469999999999999</v>
      </c>
      <c r="AE18" s="36">
        <f>MIN($Y$17:$Y$21)</f>
        <v>0.43</v>
      </c>
      <c r="AF18" s="36">
        <f>STDEV($Y$17:$Y$21)</f>
        <v>0.46269406739226732</v>
      </c>
      <c r="AG18" s="36">
        <f>COUNT($Y$17:$Y$21)</f>
        <v>5</v>
      </c>
    </row>
    <row r="19" spans="1:33">
      <c r="A19" s="3">
        <v>142</v>
      </c>
      <c r="B19" s="5" t="s">
        <v>77</v>
      </c>
      <c r="C19" s="4">
        <v>2007</v>
      </c>
      <c r="D19" s="20" t="s">
        <v>78</v>
      </c>
      <c r="E19" s="6" t="s">
        <v>21</v>
      </c>
      <c r="F19" s="4">
        <v>2007</v>
      </c>
      <c r="G19" s="4" t="s">
        <v>18</v>
      </c>
      <c r="H19" s="4" t="s">
        <v>18</v>
      </c>
      <c r="I19" s="4"/>
      <c r="J19" s="4" t="s">
        <v>233</v>
      </c>
      <c r="K19" s="4" t="s">
        <v>251</v>
      </c>
      <c r="L19" s="4"/>
      <c r="M19" s="4" t="s">
        <v>79</v>
      </c>
      <c r="N19" s="4"/>
      <c r="O19" s="4" t="s">
        <v>80</v>
      </c>
      <c r="P19" s="4"/>
      <c r="Q19" s="4"/>
      <c r="R19" s="4"/>
      <c r="S19" s="4"/>
      <c r="T19" s="4"/>
      <c r="U19" s="4"/>
      <c r="V19" s="4"/>
      <c r="W19" s="4"/>
      <c r="X19" s="15" t="str">
        <f t="shared" si="0"/>
        <v/>
      </c>
      <c r="Y19" s="10">
        <v>0.55000000000000004</v>
      </c>
      <c r="Z19" s="16" t="str">
        <f t="shared" si="1"/>
        <v/>
      </c>
    </row>
    <row r="20" spans="1:33">
      <c r="A20" s="3">
        <v>174</v>
      </c>
      <c r="B20" s="4" t="s">
        <v>132</v>
      </c>
      <c r="C20" s="4">
        <v>2009</v>
      </c>
      <c r="D20" s="5" t="s">
        <v>133</v>
      </c>
      <c r="E20" s="6" t="s">
        <v>15</v>
      </c>
      <c r="F20" s="7" t="s">
        <v>134</v>
      </c>
      <c r="G20" s="4" t="s">
        <v>141</v>
      </c>
      <c r="H20" s="4" t="s">
        <v>141</v>
      </c>
      <c r="I20" s="4"/>
      <c r="J20" s="4" t="s">
        <v>233</v>
      </c>
      <c r="K20" s="4" t="s">
        <v>252</v>
      </c>
      <c r="L20" s="4" t="s">
        <v>142</v>
      </c>
      <c r="M20" s="8"/>
      <c r="N20" s="8"/>
      <c r="O20" s="4" t="s">
        <v>142</v>
      </c>
      <c r="P20" s="4"/>
      <c r="Q20" s="4"/>
      <c r="R20" s="4"/>
      <c r="S20" s="4"/>
      <c r="T20" s="4"/>
      <c r="U20" s="9">
        <v>0.94399999999999995</v>
      </c>
      <c r="V20" s="4"/>
      <c r="W20" s="4"/>
      <c r="X20" s="15">
        <f t="shared" si="0"/>
        <v>0.94399999999999995</v>
      </c>
      <c r="Y20" s="10">
        <v>0.5</v>
      </c>
      <c r="Z20" s="16" t="str">
        <f t="shared" si="1"/>
        <v>F</v>
      </c>
    </row>
    <row r="21" spans="1:33">
      <c r="A21" s="3">
        <v>174</v>
      </c>
      <c r="B21" s="4" t="s">
        <v>132</v>
      </c>
      <c r="C21" s="4">
        <v>2009</v>
      </c>
      <c r="D21" s="5" t="s">
        <v>133</v>
      </c>
      <c r="E21" s="6" t="s">
        <v>15</v>
      </c>
      <c r="F21" s="7" t="s">
        <v>134</v>
      </c>
      <c r="G21" s="4"/>
      <c r="H21" s="4"/>
      <c r="I21" s="4"/>
      <c r="J21" s="4" t="s">
        <v>233</v>
      </c>
      <c r="K21" s="4" t="s">
        <v>240</v>
      </c>
      <c r="L21" s="4" t="s">
        <v>152</v>
      </c>
      <c r="M21" s="8"/>
      <c r="N21" s="8"/>
      <c r="O21" s="4" t="s">
        <v>153</v>
      </c>
      <c r="P21" s="4"/>
      <c r="Q21" s="4"/>
      <c r="R21" s="4"/>
      <c r="S21" s="4"/>
      <c r="T21" s="4"/>
      <c r="U21" s="9">
        <v>0.93</v>
      </c>
      <c r="V21" s="4"/>
      <c r="W21" s="4"/>
      <c r="X21" s="15">
        <f t="shared" si="0"/>
        <v>0.93</v>
      </c>
      <c r="Y21" s="10">
        <v>0.9</v>
      </c>
      <c r="Z21" s="16" t="str">
        <f t="shared" si="1"/>
        <v>F</v>
      </c>
    </row>
    <row r="22" spans="1:33" s="33" customFormat="1">
      <c r="A22" s="22">
        <v>174</v>
      </c>
      <c r="B22" s="23" t="s">
        <v>132</v>
      </c>
      <c r="C22" s="23">
        <v>2009</v>
      </c>
      <c r="D22" s="24" t="s">
        <v>133</v>
      </c>
      <c r="E22" s="25" t="s">
        <v>15</v>
      </c>
      <c r="F22" s="26" t="s">
        <v>134</v>
      </c>
      <c r="G22" s="23" t="s">
        <v>141</v>
      </c>
      <c r="H22" s="23" t="s">
        <v>141</v>
      </c>
      <c r="I22" s="23"/>
      <c r="J22" s="23" t="s">
        <v>213</v>
      </c>
      <c r="K22" s="23" t="s">
        <v>241</v>
      </c>
      <c r="L22" s="23" t="s">
        <v>154</v>
      </c>
      <c r="M22" s="28"/>
      <c r="N22" s="28"/>
      <c r="O22" s="23" t="s">
        <v>154</v>
      </c>
      <c r="P22" s="23"/>
      <c r="Q22" s="23"/>
      <c r="R22" s="23"/>
      <c r="S22" s="23"/>
      <c r="T22" s="23"/>
      <c r="U22" s="19">
        <v>0.94699999999999995</v>
      </c>
      <c r="V22" s="23"/>
      <c r="W22" s="23"/>
      <c r="X22" s="29">
        <f t="shared" si="0"/>
        <v>0.94699999999999995</v>
      </c>
      <c r="Y22" s="30">
        <v>0.4</v>
      </c>
      <c r="Z22" s="31" t="str">
        <f t="shared" si="1"/>
        <v>F</v>
      </c>
      <c r="AA22" s="41" t="str">
        <f>+J22</f>
        <v>SE shrub</v>
      </c>
      <c r="AB22" s="37" t="s">
        <v>283</v>
      </c>
      <c r="AC22" s="37" t="s">
        <v>284</v>
      </c>
      <c r="AD22" s="37" t="s">
        <v>285</v>
      </c>
      <c r="AE22" s="37" t="s">
        <v>286</v>
      </c>
      <c r="AF22" s="37" t="s">
        <v>287</v>
      </c>
      <c r="AG22" s="38" t="s">
        <v>288</v>
      </c>
    </row>
    <row r="23" spans="1:33" s="33" customFormat="1">
      <c r="A23" s="22">
        <v>174</v>
      </c>
      <c r="B23" s="23" t="s">
        <v>132</v>
      </c>
      <c r="C23" s="23">
        <v>2009</v>
      </c>
      <c r="D23" s="24" t="s">
        <v>133</v>
      </c>
      <c r="E23" s="25" t="s">
        <v>15</v>
      </c>
      <c r="F23" s="26" t="s">
        <v>134</v>
      </c>
      <c r="G23" s="23" t="s">
        <v>135</v>
      </c>
      <c r="H23" s="23" t="s">
        <v>17</v>
      </c>
      <c r="I23" s="23"/>
      <c r="J23" s="23" t="s">
        <v>213</v>
      </c>
      <c r="K23" s="23" t="s">
        <v>250</v>
      </c>
      <c r="L23" s="23" t="s">
        <v>136</v>
      </c>
      <c r="M23" s="28"/>
      <c r="N23" s="28"/>
      <c r="O23" s="23" t="s">
        <v>136</v>
      </c>
      <c r="P23" s="23"/>
      <c r="Q23" s="23"/>
      <c r="R23" s="23"/>
      <c r="S23" s="23"/>
      <c r="T23" s="23"/>
      <c r="U23" s="19">
        <v>0.85699999999999998</v>
      </c>
      <c r="V23" s="23"/>
      <c r="W23" s="23"/>
      <c r="X23" s="29">
        <f t="shared" si="0"/>
        <v>0.85699999999999998</v>
      </c>
      <c r="Y23" s="30">
        <v>1.1000000000000001</v>
      </c>
      <c r="Z23" s="31" t="str">
        <f t="shared" si="1"/>
        <v>S</v>
      </c>
      <c r="AA23" s="37" t="s">
        <v>282</v>
      </c>
      <c r="AB23" s="39">
        <f>AVERAGE($Y$22:$Y$26)</f>
        <v>0.87319999999999998</v>
      </c>
      <c r="AC23" s="39">
        <f>MEDIAN($Y$22:$Y$26)</f>
        <v>0.86599999999999999</v>
      </c>
      <c r="AD23" s="39">
        <f>MAX($Y$22:$Y$26)</f>
        <v>1.7</v>
      </c>
      <c r="AE23" s="39">
        <f>MIN($Y$22:$Y$26)</f>
        <v>0.3</v>
      </c>
      <c r="AF23" s="39">
        <f>STDEV($Y$22:$Y$26)</f>
        <v>0.56735456286170827</v>
      </c>
      <c r="AG23" s="39">
        <f>COUNT($Y$22:$Y$26)</f>
        <v>5</v>
      </c>
    </row>
    <row r="24" spans="1:33" s="33" customFormat="1">
      <c r="A24" s="22">
        <v>174</v>
      </c>
      <c r="B24" s="23" t="s">
        <v>132</v>
      </c>
      <c r="C24" s="23">
        <v>2009</v>
      </c>
      <c r="D24" s="24" t="s">
        <v>133</v>
      </c>
      <c r="E24" s="25" t="s">
        <v>15</v>
      </c>
      <c r="F24" s="26" t="s">
        <v>134</v>
      </c>
      <c r="G24" s="23" t="s">
        <v>20</v>
      </c>
      <c r="H24" s="23" t="s">
        <v>20</v>
      </c>
      <c r="I24" s="23"/>
      <c r="J24" s="23" t="s">
        <v>213</v>
      </c>
      <c r="K24" s="23" t="s">
        <v>254</v>
      </c>
      <c r="L24" s="23" t="s">
        <v>169</v>
      </c>
      <c r="M24" s="28"/>
      <c r="N24" s="28"/>
      <c r="O24" s="23" t="s">
        <v>169</v>
      </c>
      <c r="P24" s="23"/>
      <c r="Q24" s="23"/>
      <c r="R24" s="23"/>
      <c r="S24" s="23"/>
      <c r="T24" s="23"/>
      <c r="U24" s="19">
        <v>0.93300000000000005</v>
      </c>
      <c r="V24" s="23"/>
      <c r="W24" s="23"/>
      <c r="X24" s="29">
        <f t="shared" si="0"/>
        <v>0.93300000000000005</v>
      </c>
      <c r="Y24" s="30">
        <v>1.7</v>
      </c>
      <c r="Z24" s="31" t="str">
        <f t="shared" si="1"/>
        <v>F</v>
      </c>
      <c r="AA24" s="32"/>
      <c r="AB24" s="32"/>
      <c r="AC24" s="32"/>
      <c r="AD24" s="32"/>
      <c r="AE24" s="32"/>
      <c r="AF24" s="32"/>
    </row>
    <row r="25" spans="1:33" s="33" customFormat="1">
      <c r="A25" s="22">
        <v>172</v>
      </c>
      <c r="B25" s="23" t="s">
        <v>83</v>
      </c>
      <c r="C25" s="23">
        <v>2010</v>
      </c>
      <c r="D25" s="23" t="s">
        <v>84</v>
      </c>
      <c r="E25" s="25" t="s">
        <v>85</v>
      </c>
      <c r="F25" s="26">
        <v>40230</v>
      </c>
      <c r="G25" s="23" t="s">
        <v>76</v>
      </c>
      <c r="H25" s="23" t="s">
        <v>18</v>
      </c>
      <c r="I25" s="23"/>
      <c r="J25" s="23" t="s">
        <v>213</v>
      </c>
      <c r="K25" s="23" t="s">
        <v>246</v>
      </c>
      <c r="L25" s="23" t="s">
        <v>116</v>
      </c>
      <c r="M25" s="28" t="s">
        <v>117</v>
      </c>
      <c r="N25" s="28" t="s">
        <v>118</v>
      </c>
      <c r="O25" s="23"/>
      <c r="P25" s="23"/>
      <c r="Q25" s="23"/>
      <c r="R25" s="23"/>
      <c r="S25" s="23"/>
      <c r="T25" s="23"/>
      <c r="U25" s="27">
        <v>0.95299999999999996</v>
      </c>
      <c r="V25" s="19"/>
      <c r="W25" s="19"/>
      <c r="X25" s="29">
        <f t="shared" si="0"/>
        <v>0.95299999999999996</v>
      </c>
      <c r="Y25" s="30">
        <v>0.86599999999999999</v>
      </c>
      <c r="Z25" s="31" t="str">
        <f t="shared" si="1"/>
        <v>F</v>
      </c>
      <c r="AA25" s="32"/>
      <c r="AB25" s="32"/>
      <c r="AC25" s="32"/>
      <c r="AD25" s="32"/>
      <c r="AE25" s="32"/>
      <c r="AF25" s="32"/>
    </row>
    <row r="26" spans="1:33" s="33" customFormat="1">
      <c r="A26" s="22">
        <v>174</v>
      </c>
      <c r="B26" s="23" t="s">
        <v>132</v>
      </c>
      <c r="C26" s="23">
        <v>2009</v>
      </c>
      <c r="D26" s="24" t="s">
        <v>133</v>
      </c>
      <c r="E26" s="25" t="s">
        <v>15</v>
      </c>
      <c r="F26" s="26" t="s">
        <v>134</v>
      </c>
      <c r="G26" s="23" t="s">
        <v>20</v>
      </c>
      <c r="H26" s="23" t="s">
        <v>20</v>
      </c>
      <c r="I26" s="23"/>
      <c r="J26" s="23" t="s">
        <v>213</v>
      </c>
      <c r="K26" s="23" t="s">
        <v>253</v>
      </c>
      <c r="L26" s="23" t="s">
        <v>165</v>
      </c>
      <c r="M26" s="28"/>
      <c r="N26" s="28"/>
      <c r="O26" s="23" t="s">
        <v>165</v>
      </c>
      <c r="P26" s="23"/>
      <c r="Q26" s="23"/>
      <c r="R26" s="23"/>
      <c r="S26" s="23"/>
      <c r="T26" s="23"/>
      <c r="U26" s="19">
        <v>0.91500000000000004</v>
      </c>
      <c r="V26" s="23"/>
      <c r="W26" s="23"/>
      <c r="X26" s="29">
        <f t="shared" si="0"/>
        <v>0.91500000000000004</v>
      </c>
      <c r="Y26" s="30">
        <v>0.3</v>
      </c>
      <c r="Z26" s="31" t="str">
        <f t="shared" si="1"/>
        <v>F</v>
      </c>
      <c r="AA26" s="32"/>
      <c r="AB26" s="32"/>
      <c r="AC26" s="32"/>
      <c r="AD26" s="32"/>
      <c r="AE26" s="32"/>
      <c r="AF26" s="32"/>
    </row>
    <row r="27" spans="1:33">
      <c r="A27" s="3">
        <v>174</v>
      </c>
      <c r="B27" s="4" t="s">
        <v>132</v>
      </c>
      <c r="C27" s="4">
        <v>2009</v>
      </c>
      <c r="D27" s="5" t="s">
        <v>133</v>
      </c>
      <c r="E27" s="6" t="s">
        <v>15</v>
      </c>
      <c r="F27" s="7" t="s">
        <v>134</v>
      </c>
      <c r="G27" s="4" t="s">
        <v>138</v>
      </c>
      <c r="H27" s="4" t="s">
        <v>26</v>
      </c>
      <c r="I27" s="4"/>
      <c r="J27" s="4" t="s">
        <v>232</v>
      </c>
      <c r="K27" s="4" t="s">
        <v>228</v>
      </c>
      <c r="L27" s="4" t="s">
        <v>75</v>
      </c>
      <c r="M27" s="8"/>
      <c r="N27" s="8"/>
      <c r="O27" s="4" t="s">
        <v>75</v>
      </c>
      <c r="P27" s="4"/>
      <c r="Q27" s="4"/>
      <c r="R27" s="4"/>
      <c r="S27" s="4"/>
      <c r="T27" s="4"/>
      <c r="U27" s="9">
        <v>0.90600000000000003</v>
      </c>
      <c r="V27" s="4"/>
      <c r="W27" s="4"/>
      <c r="X27" s="15">
        <f t="shared" si="0"/>
        <v>0.90600000000000003</v>
      </c>
      <c r="Y27" s="10">
        <v>0.3</v>
      </c>
      <c r="Z27" s="16" t="str">
        <f t="shared" si="1"/>
        <v>F</v>
      </c>
      <c r="AA27" s="40" t="str">
        <f>+J27</f>
        <v>W conifer</v>
      </c>
      <c r="AB27" s="35" t="s">
        <v>283</v>
      </c>
      <c r="AC27" s="35" t="s">
        <v>284</v>
      </c>
      <c r="AD27" s="35" t="s">
        <v>285</v>
      </c>
      <c r="AE27" s="35" t="s">
        <v>286</v>
      </c>
      <c r="AF27" s="35" t="s">
        <v>287</v>
      </c>
      <c r="AG27" s="35" t="s">
        <v>288</v>
      </c>
    </row>
    <row r="28" spans="1:33">
      <c r="A28" s="3"/>
      <c r="B28" s="4" t="s">
        <v>196</v>
      </c>
      <c r="C28" s="4">
        <v>1996</v>
      </c>
      <c r="D28" s="5"/>
      <c r="E28" s="6" t="s">
        <v>21</v>
      </c>
      <c r="F28" s="7"/>
      <c r="G28" s="4"/>
      <c r="H28" s="4" t="s">
        <v>16</v>
      </c>
      <c r="I28" s="4"/>
      <c r="J28" s="4" t="s">
        <v>232</v>
      </c>
      <c r="K28" s="4" t="s">
        <v>234</v>
      </c>
      <c r="L28" s="4" t="s">
        <v>198</v>
      </c>
      <c r="M28" s="8"/>
      <c r="N28" s="8"/>
      <c r="O28" s="4" t="s">
        <v>204</v>
      </c>
      <c r="P28" s="4"/>
      <c r="Q28" s="4"/>
      <c r="R28" s="4"/>
      <c r="S28" s="4"/>
      <c r="T28" s="4"/>
      <c r="U28" s="9"/>
      <c r="V28" s="4">
        <v>0.5</v>
      </c>
      <c r="W28" s="4"/>
      <c r="X28" s="15" t="str">
        <f t="shared" si="0"/>
        <v/>
      </c>
      <c r="Y28" s="10">
        <f>+V28</f>
        <v>0.5</v>
      </c>
      <c r="Z28" s="16" t="s">
        <v>281</v>
      </c>
      <c r="AA28" s="35" t="s">
        <v>282</v>
      </c>
      <c r="AB28" s="36">
        <f>AVERAGE($Y$27:$Y$36)</f>
        <v>0.876</v>
      </c>
      <c r="AC28" s="36">
        <f>MEDIAN($Y$27:$Y$36)</f>
        <v>0.6</v>
      </c>
      <c r="AD28" s="36">
        <f>MAX($Y$27:$Y$36)</f>
        <v>2.25</v>
      </c>
      <c r="AE28" s="36">
        <f>MIN($Y$27:$Y$36)</f>
        <v>0.3</v>
      </c>
      <c r="AF28" s="36">
        <f>STDEV($Y$27:$Y$36)</f>
        <v>0.61994605500084521</v>
      </c>
      <c r="AG28" s="36">
        <f>COUNT($Y$27:$Y$36)</f>
        <v>10</v>
      </c>
    </row>
    <row r="29" spans="1:33">
      <c r="A29" s="3"/>
      <c r="B29" s="4" t="s">
        <v>196</v>
      </c>
      <c r="C29" s="4">
        <v>1996</v>
      </c>
      <c r="D29" s="5"/>
      <c r="E29" s="6" t="s">
        <v>21</v>
      </c>
      <c r="F29" s="7"/>
      <c r="G29" s="4"/>
      <c r="H29" s="4" t="s">
        <v>23</v>
      </c>
      <c r="I29" s="4"/>
      <c r="J29" s="4" t="s">
        <v>232</v>
      </c>
      <c r="K29" s="4" t="s">
        <v>234</v>
      </c>
      <c r="L29" s="4" t="s">
        <v>198</v>
      </c>
      <c r="M29" s="8"/>
      <c r="N29" s="8"/>
      <c r="O29" s="4" t="s">
        <v>201</v>
      </c>
      <c r="P29" s="4"/>
      <c r="Q29" s="4"/>
      <c r="R29" s="4"/>
      <c r="S29" s="4">
        <v>0.9</v>
      </c>
      <c r="T29" s="4"/>
      <c r="U29" s="9">
        <v>0.9</v>
      </c>
      <c r="V29" s="4">
        <v>2.25</v>
      </c>
      <c r="W29" s="4"/>
      <c r="X29" s="15">
        <f t="shared" si="0"/>
        <v>0.9</v>
      </c>
      <c r="Y29" s="10">
        <f>+V29</f>
        <v>2.25</v>
      </c>
      <c r="Z29" s="16" t="str">
        <f t="shared" ref="Z29:Z34" si="2">IF(X29&lt;&gt;"",IF(X29&lt;0.9,"S","F"),"")</f>
        <v>F</v>
      </c>
    </row>
    <row r="30" spans="1:33">
      <c r="A30" s="3">
        <v>172</v>
      </c>
      <c r="B30" s="4" t="s">
        <v>83</v>
      </c>
      <c r="C30" s="4">
        <v>2010</v>
      </c>
      <c r="D30" s="4" t="s">
        <v>84</v>
      </c>
      <c r="E30" s="6" t="s">
        <v>85</v>
      </c>
      <c r="F30" s="7">
        <v>40234</v>
      </c>
      <c r="G30" s="4" t="s">
        <v>127</v>
      </c>
      <c r="H30" s="4" t="s">
        <v>26</v>
      </c>
      <c r="I30" s="4"/>
      <c r="J30" s="4" t="s">
        <v>232</v>
      </c>
      <c r="K30" s="4" t="s">
        <v>263</v>
      </c>
      <c r="L30" s="4" t="s">
        <v>128</v>
      </c>
      <c r="M30" s="18" t="s">
        <v>129</v>
      </c>
      <c r="N30" s="18"/>
      <c r="O30" s="4"/>
      <c r="P30" s="4"/>
      <c r="Q30" s="4"/>
      <c r="R30" s="4"/>
      <c r="S30" s="4"/>
      <c r="T30" s="4"/>
      <c r="U30" s="9">
        <v>0.93400000000000005</v>
      </c>
      <c r="V30" s="13"/>
      <c r="W30" s="13"/>
      <c r="X30" s="15">
        <f t="shared" si="0"/>
        <v>0.93400000000000005</v>
      </c>
      <c r="Y30" s="10">
        <v>1.5029999999999999</v>
      </c>
      <c r="Z30" s="16" t="str">
        <f t="shared" si="2"/>
        <v>F</v>
      </c>
    </row>
    <row r="31" spans="1:33">
      <c r="A31" s="3">
        <v>174</v>
      </c>
      <c r="B31" s="4" t="s">
        <v>132</v>
      </c>
      <c r="C31" s="4">
        <v>2009</v>
      </c>
      <c r="D31" s="5" t="s">
        <v>133</v>
      </c>
      <c r="E31" s="6" t="s">
        <v>15</v>
      </c>
      <c r="F31" s="7" t="s">
        <v>134</v>
      </c>
      <c r="G31" s="4" t="s">
        <v>138</v>
      </c>
      <c r="H31" s="4" t="s">
        <v>26</v>
      </c>
      <c r="I31" s="4"/>
      <c r="J31" s="4" t="s">
        <v>232</v>
      </c>
      <c r="K31" s="4" t="s">
        <v>260</v>
      </c>
      <c r="L31" s="4" t="s">
        <v>158</v>
      </c>
      <c r="M31" s="8"/>
      <c r="N31" s="8"/>
      <c r="O31" s="4" t="s">
        <v>158</v>
      </c>
      <c r="P31" s="4"/>
      <c r="Q31" s="4"/>
      <c r="R31" s="4"/>
      <c r="S31" s="4"/>
      <c r="T31" s="4"/>
      <c r="U31" s="9">
        <v>0.92</v>
      </c>
      <c r="V31" s="4"/>
      <c r="W31" s="4"/>
      <c r="X31" s="15">
        <f t="shared" si="0"/>
        <v>0.92</v>
      </c>
      <c r="Y31" s="10">
        <v>0.6</v>
      </c>
      <c r="Z31" s="16" t="str">
        <f t="shared" si="2"/>
        <v>F</v>
      </c>
    </row>
    <row r="32" spans="1:33">
      <c r="A32" s="3">
        <v>174</v>
      </c>
      <c r="B32" s="4" t="s">
        <v>132</v>
      </c>
      <c r="C32" s="4">
        <v>2009</v>
      </c>
      <c r="D32" s="5" t="s">
        <v>133</v>
      </c>
      <c r="E32" s="6" t="s">
        <v>15</v>
      </c>
      <c r="F32" s="7" t="s">
        <v>134</v>
      </c>
      <c r="G32" s="4" t="s">
        <v>138</v>
      </c>
      <c r="H32" s="4" t="s">
        <v>26</v>
      </c>
      <c r="I32" s="4"/>
      <c r="J32" s="4" t="s">
        <v>232</v>
      </c>
      <c r="K32" s="4" t="s">
        <v>259</v>
      </c>
      <c r="L32" s="4" t="s">
        <v>145</v>
      </c>
      <c r="M32" s="8"/>
      <c r="N32" s="8"/>
      <c r="O32" s="4" t="s">
        <v>146</v>
      </c>
      <c r="P32" s="4"/>
      <c r="Q32" s="4"/>
      <c r="R32" s="4"/>
      <c r="S32" s="4"/>
      <c r="T32" s="4"/>
      <c r="U32" s="9">
        <v>0.91500000000000004</v>
      </c>
      <c r="V32" s="4"/>
      <c r="W32" s="4"/>
      <c r="X32" s="15">
        <f t="shared" si="0"/>
        <v>0.91500000000000004</v>
      </c>
      <c r="Y32" s="10">
        <v>0.5</v>
      </c>
      <c r="Z32" s="16" t="str">
        <f t="shared" si="2"/>
        <v>F</v>
      </c>
    </row>
    <row r="33" spans="1:33">
      <c r="A33" s="3">
        <v>174</v>
      </c>
      <c r="B33" s="4" t="s">
        <v>132</v>
      </c>
      <c r="C33" s="4">
        <v>2009</v>
      </c>
      <c r="D33" s="5" t="s">
        <v>133</v>
      </c>
      <c r="E33" s="6" t="s">
        <v>15</v>
      </c>
      <c r="F33" s="7" t="s">
        <v>134</v>
      </c>
      <c r="G33" s="4" t="s">
        <v>138</v>
      </c>
      <c r="H33" s="4" t="s">
        <v>26</v>
      </c>
      <c r="I33" s="4"/>
      <c r="J33" s="4" t="s">
        <v>232</v>
      </c>
      <c r="K33" s="4" t="s">
        <v>261</v>
      </c>
      <c r="L33" s="4" t="s">
        <v>148</v>
      </c>
      <c r="M33" s="8"/>
      <c r="N33" s="8"/>
      <c r="O33" s="4" t="s">
        <v>148</v>
      </c>
      <c r="P33" s="4"/>
      <c r="Q33" s="4"/>
      <c r="R33" s="4"/>
      <c r="S33" s="4"/>
      <c r="T33" s="4"/>
      <c r="U33" s="9">
        <v>0.92</v>
      </c>
      <c r="V33" s="4"/>
      <c r="W33" s="4"/>
      <c r="X33" s="15">
        <f t="shared" si="0"/>
        <v>0.92</v>
      </c>
      <c r="Y33" s="10">
        <v>0.6</v>
      </c>
      <c r="Z33" s="16" t="str">
        <f t="shared" si="2"/>
        <v>F</v>
      </c>
    </row>
    <row r="34" spans="1:33">
      <c r="A34" s="3">
        <v>172</v>
      </c>
      <c r="B34" s="4" t="s">
        <v>83</v>
      </c>
      <c r="C34" s="4">
        <v>2010</v>
      </c>
      <c r="D34" s="4" t="s">
        <v>84</v>
      </c>
      <c r="E34" s="6" t="s">
        <v>85</v>
      </c>
      <c r="F34" s="7">
        <v>40235</v>
      </c>
      <c r="G34" s="4" t="s">
        <v>127</v>
      </c>
      <c r="H34" s="4" t="s">
        <v>26</v>
      </c>
      <c r="I34" s="4"/>
      <c r="J34" s="4" t="s">
        <v>232</v>
      </c>
      <c r="K34" s="4" t="s">
        <v>262</v>
      </c>
      <c r="L34" s="4" t="s">
        <v>130</v>
      </c>
      <c r="M34" s="8" t="s">
        <v>131</v>
      </c>
      <c r="N34" s="8"/>
      <c r="O34" s="4"/>
      <c r="P34" s="4"/>
      <c r="Q34" s="4"/>
      <c r="R34" s="4"/>
      <c r="S34" s="4"/>
      <c r="T34" s="4"/>
      <c r="U34" s="9">
        <v>0.95899999999999996</v>
      </c>
      <c r="V34" s="4"/>
      <c r="W34" s="4"/>
      <c r="X34" s="15">
        <f t="shared" ref="X34:X55" si="3">IF(R34&lt;&gt;0,IF(R34&gt;1,R34/100,R34),IF(U34&lt;&gt;0,IF(U34&gt;1,U34/100,U34),""))</f>
        <v>0.95899999999999996</v>
      </c>
      <c r="Y34" s="10">
        <v>0.80700000000000005</v>
      </c>
      <c r="Z34" s="16" t="str">
        <f t="shared" si="2"/>
        <v>F</v>
      </c>
    </row>
    <row r="35" spans="1:33">
      <c r="A35" s="3"/>
      <c r="B35" s="4" t="s">
        <v>196</v>
      </c>
      <c r="C35" s="4">
        <v>1996</v>
      </c>
      <c r="D35" s="5"/>
      <c r="E35" s="6" t="s">
        <v>21</v>
      </c>
      <c r="F35" s="7"/>
      <c r="G35" s="4"/>
      <c r="H35" s="4" t="s">
        <v>16</v>
      </c>
      <c r="I35" s="4"/>
      <c r="J35" s="4" t="s">
        <v>232</v>
      </c>
      <c r="K35" s="4" t="s">
        <v>235</v>
      </c>
      <c r="L35" s="4" t="s">
        <v>197</v>
      </c>
      <c r="M35" s="8"/>
      <c r="N35" s="8"/>
      <c r="O35" s="4" t="s">
        <v>203</v>
      </c>
      <c r="P35" s="4"/>
      <c r="Q35" s="4"/>
      <c r="R35" s="4"/>
      <c r="S35" s="4"/>
      <c r="T35" s="4"/>
      <c r="U35" s="9"/>
      <c r="V35" s="4">
        <v>1.3</v>
      </c>
      <c r="W35" s="4"/>
      <c r="X35" s="15" t="str">
        <f t="shared" si="3"/>
        <v/>
      </c>
      <c r="Y35" s="10">
        <f>+V35</f>
        <v>1.3</v>
      </c>
      <c r="Z35" s="16" t="s">
        <v>281</v>
      </c>
    </row>
    <row r="36" spans="1:33">
      <c r="A36" s="3"/>
      <c r="B36" s="4" t="s">
        <v>196</v>
      </c>
      <c r="C36" s="4">
        <v>1996</v>
      </c>
      <c r="D36" s="5"/>
      <c r="E36" s="6" t="s">
        <v>21</v>
      </c>
      <c r="F36" s="7"/>
      <c r="G36" s="4"/>
      <c r="H36" s="4" t="s">
        <v>37</v>
      </c>
      <c r="I36" s="4"/>
      <c r="J36" s="4" t="s">
        <v>232</v>
      </c>
      <c r="K36" s="4" t="s">
        <v>264</v>
      </c>
      <c r="L36" s="4" t="s">
        <v>199</v>
      </c>
      <c r="M36" s="8"/>
      <c r="N36" s="8"/>
      <c r="O36" s="4" t="s">
        <v>202</v>
      </c>
      <c r="P36" s="4"/>
      <c r="Q36" s="4"/>
      <c r="R36" s="4"/>
      <c r="S36" s="4"/>
      <c r="T36" s="4">
        <v>0.81</v>
      </c>
      <c r="U36" s="19">
        <v>0.81</v>
      </c>
      <c r="V36" s="4"/>
      <c r="W36" s="4">
        <v>0.4</v>
      </c>
      <c r="X36" s="15">
        <f t="shared" si="3"/>
        <v>0.81</v>
      </c>
      <c r="Y36" s="10">
        <f>+W36</f>
        <v>0.4</v>
      </c>
      <c r="Z36" s="16" t="str">
        <f t="shared" ref="Z36:Z55" si="4">IF(X36&lt;&gt;"",IF(X36&lt;0.9,"S","F"),"")</f>
        <v>S</v>
      </c>
    </row>
    <row r="37" spans="1:33" s="33" customFormat="1">
      <c r="A37" s="22">
        <v>172</v>
      </c>
      <c r="B37" s="23" t="s">
        <v>83</v>
      </c>
      <c r="C37" s="23">
        <v>2010</v>
      </c>
      <c r="D37" s="23" t="s">
        <v>84</v>
      </c>
      <c r="E37" s="25" t="s">
        <v>85</v>
      </c>
      <c r="F37" s="26">
        <v>40225</v>
      </c>
      <c r="G37" s="23" t="s">
        <v>104</v>
      </c>
      <c r="H37" s="23" t="s">
        <v>82</v>
      </c>
      <c r="I37" s="23"/>
      <c r="J37" s="23" t="s">
        <v>239</v>
      </c>
      <c r="K37" s="23" t="s">
        <v>238</v>
      </c>
      <c r="L37" s="23" t="s">
        <v>107</v>
      </c>
      <c r="M37" s="34" t="s">
        <v>108</v>
      </c>
      <c r="N37" s="34" t="s">
        <v>109</v>
      </c>
      <c r="O37" s="23"/>
      <c r="P37" s="23"/>
      <c r="Q37" s="23"/>
      <c r="R37" s="23"/>
      <c r="S37" s="23"/>
      <c r="T37" s="23"/>
      <c r="U37" s="27">
        <v>0.97099999999999997</v>
      </c>
      <c r="V37" s="19"/>
      <c r="W37" s="19"/>
      <c r="X37" s="29">
        <f t="shared" si="3"/>
        <v>0.97099999999999997</v>
      </c>
      <c r="Y37" s="30">
        <v>0.66600000000000004</v>
      </c>
      <c r="Z37" s="31" t="str">
        <f t="shared" si="4"/>
        <v>F</v>
      </c>
      <c r="AA37" s="41" t="str">
        <f>+J37</f>
        <v>W hardwood</v>
      </c>
      <c r="AB37" s="37" t="s">
        <v>283</v>
      </c>
      <c r="AC37" s="37" t="s">
        <v>284</v>
      </c>
      <c r="AD37" s="37" t="s">
        <v>285</v>
      </c>
      <c r="AE37" s="37" t="s">
        <v>286</v>
      </c>
      <c r="AF37" s="37" t="s">
        <v>287</v>
      </c>
      <c r="AG37" s="38" t="s">
        <v>288</v>
      </c>
    </row>
    <row r="38" spans="1:33" s="33" customFormat="1">
      <c r="A38" s="22">
        <v>172</v>
      </c>
      <c r="B38" s="23" t="s">
        <v>83</v>
      </c>
      <c r="C38" s="23">
        <v>2010</v>
      </c>
      <c r="D38" s="23" t="s">
        <v>84</v>
      </c>
      <c r="E38" s="25" t="s">
        <v>85</v>
      </c>
      <c r="F38" s="26">
        <v>40226</v>
      </c>
      <c r="G38" s="23" t="s">
        <v>104</v>
      </c>
      <c r="H38" s="23" t="s">
        <v>82</v>
      </c>
      <c r="I38" s="23"/>
      <c r="J38" s="23" t="s">
        <v>239</v>
      </c>
      <c r="K38" s="23" t="s">
        <v>238</v>
      </c>
      <c r="L38" s="23" t="s">
        <v>110</v>
      </c>
      <c r="M38" s="34" t="s">
        <v>108</v>
      </c>
      <c r="N38" s="34" t="s">
        <v>111</v>
      </c>
      <c r="O38" s="23"/>
      <c r="P38" s="23"/>
      <c r="Q38" s="23"/>
      <c r="R38" s="23"/>
      <c r="S38" s="23"/>
      <c r="T38" s="23"/>
      <c r="U38" s="27">
        <v>0.96499999999999997</v>
      </c>
      <c r="V38" s="19"/>
      <c r="W38" s="19"/>
      <c r="X38" s="29">
        <f t="shared" si="3"/>
        <v>0.96499999999999997</v>
      </c>
      <c r="Y38" s="30">
        <v>0.70799999999999996</v>
      </c>
      <c r="Z38" s="31" t="str">
        <f t="shared" si="4"/>
        <v>F</v>
      </c>
      <c r="AA38" s="37" t="s">
        <v>282</v>
      </c>
      <c r="AB38" s="39">
        <f>AVERAGE($Y$39:$Y437)</f>
        <v>0.5149999999999999</v>
      </c>
      <c r="AC38" s="39">
        <f>MEDIAN($Y$39:$Y437)</f>
        <v>0.55200000000000005</v>
      </c>
      <c r="AD38" s="39">
        <f>MAX($Y$39:$Y437)</f>
        <v>1</v>
      </c>
      <c r="AE38" s="39">
        <f>MIN($Y$39:$Y437)</f>
        <v>0</v>
      </c>
      <c r="AF38" s="39">
        <f>STDEV($Y$39:$Y437)</f>
        <v>0.24068468999917716</v>
      </c>
      <c r="AG38" s="39">
        <f>COUNT($Y$39:$Y437)</f>
        <v>26</v>
      </c>
    </row>
    <row r="39" spans="1:33" s="33" customFormat="1">
      <c r="A39" s="22">
        <v>174</v>
      </c>
      <c r="B39" s="23" t="s">
        <v>132</v>
      </c>
      <c r="C39" s="23">
        <v>2009</v>
      </c>
      <c r="D39" s="24" t="s">
        <v>133</v>
      </c>
      <c r="E39" s="25" t="s">
        <v>15</v>
      </c>
      <c r="F39" s="26" t="s">
        <v>134</v>
      </c>
      <c r="G39" s="23"/>
      <c r="H39" s="23"/>
      <c r="I39" s="23"/>
      <c r="J39" s="23" t="s">
        <v>239</v>
      </c>
      <c r="K39" s="23" t="s">
        <v>238</v>
      </c>
      <c r="L39" s="23" t="s">
        <v>157</v>
      </c>
      <c r="M39" s="28"/>
      <c r="N39" s="28"/>
      <c r="O39" s="23" t="s">
        <v>157</v>
      </c>
      <c r="P39" s="23"/>
      <c r="Q39" s="23"/>
      <c r="R39" s="23"/>
      <c r="S39" s="23"/>
      <c r="T39" s="23"/>
      <c r="U39" s="19">
        <v>0.94299999999999995</v>
      </c>
      <c r="V39" s="23"/>
      <c r="W39" s="23"/>
      <c r="X39" s="29">
        <f t="shared" si="3"/>
        <v>0.94299999999999995</v>
      </c>
      <c r="Y39" s="30">
        <v>0.7</v>
      </c>
      <c r="Z39" s="31" t="str">
        <f t="shared" si="4"/>
        <v>F</v>
      </c>
      <c r="AA39" s="32"/>
      <c r="AB39" s="32"/>
      <c r="AC39" s="32"/>
      <c r="AD39" s="32"/>
      <c r="AE39" s="32"/>
      <c r="AF39" s="32"/>
    </row>
    <row r="40" spans="1:33">
      <c r="A40" s="3">
        <v>172</v>
      </c>
      <c r="B40" s="4" t="s">
        <v>83</v>
      </c>
      <c r="C40" s="4">
        <v>2010</v>
      </c>
      <c r="D40" s="4" t="s">
        <v>84</v>
      </c>
      <c r="E40" s="6" t="s">
        <v>85</v>
      </c>
      <c r="F40" s="7">
        <v>40219</v>
      </c>
      <c r="G40" s="4" t="s">
        <v>86</v>
      </c>
      <c r="H40" s="4" t="s">
        <v>25</v>
      </c>
      <c r="I40" s="4"/>
      <c r="J40" s="4" t="s">
        <v>231</v>
      </c>
      <c r="K40" s="4" t="s">
        <v>224</v>
      </c>
      <c r="L40" s="4" t="s">
        <v>89</v>
      </c>
      <c r="M40" s="18" t="s">
        <v>31</v>
      </c>
      <c r="N40" s="18" t="s">
        <v>90</v>
      </c>
      <c r="O40" s="4"/>
      <c r="P40" s="4"/>
      <c r="Q40" s="4"/>
      <c r="R40" s="4"/>
      <c r="S40" s="4"/>
      <c r="T40" s="4"/>
      <c r="U40" s="13">
        <v>0.93899999999999995</v>
      </c>
      <c r="V40" s="9"/>
      <c r="W40" s="9"/>
      <c r="X40" s="15">
        <f t="shared" si="3"/>
        <v>0.93899999999999995</v>
      </c>
      <c r="Y40" s="10">
        <v>0.64100000000000001</v>
      </c>
      <c r="Z40" s="16" t="str">
        <f t="shared" si="4"/>
        <v>F</v>
      </c>
      <c r="AA40" s="40" t="str">
        <f>+J40</f>
        <v>W shrub</v>
      </c>
      <c r="AB40" s="35" t="s">
        <v>283</v>
      </c>
      <c r="AC40" s="35" t="s">
        <v>284</v>
      </c>
      <c r="AD40" s="35" t="s">
        <v>285</v>
      </c>
      <c r="AE40" s="35" t="s">
        <v>286</v>
      </c>
      <c r="AF40" s="35" t="s">
        <v>287</v>
      </c>
      <c r="AG40" s="35" t="s">
        <v>288</v>
      </c>
    </row>
    <row r="41" spans="1:33">
      <c r="A41" s="3">
        <v>174</v>
      </c>
      <c r="B41" s="4" t="s">
        <v>132</v>
      </c>
      <c r="C41" s="4">
        <v>2009</v>
      </c>
      <c r="D41" s="5" t="s">
        <v>133</v>
      </c>
      <c r="E41" s="6" t="s">
        <v>15</v>
      </c>
      <c r="F41" s="7" t="s">
        <v>134</v>
      </c>
      <c r="G41" s="4" t="s">
        <v>151</v>
      </c>
      <c r="H41" s="4" t="s">
        <v>25</v>
      </c>
      <c r="I41" s="4"/>
      <c r="J41" s="4" t="s">
        <v>231</v>
      </c>
      <c r="K41" s="4" t="s">
        <v>224</v>
      </c>
      <c r="L41" s="4" t="s">
        <v>30</v>
      </c>
      <c r="M41" s="8"/>
      <c r="N41" s="8"/>
      <c r="O41" s="4" t="s">
        <v>30</v>
      </c>
      <c r="P41" s="4"/>
      <c r="Q41" s="4"/>
      <c r="R41" s="4"/>
      <c r="S41" s="4"/>
      <c r="T41" s="4"/>
      <c r="U41" s="9">
        <v>0.91400000000000003</v>
      </c>
      <c r="V41" s="4"/>
      <c r="W41" s="4"/>
      <c r="X41" s="15">
        <f t="shared" si="3"/>
        <v>0.91400000000000003</v>
      </c>
      <c r="Y41" s="10">
        <v>0.4</v>
      </c>
      <c r="Z41" s="16" t="str">
        <f t="shared" si="4"/>
        <v>F</v>
      </c>
      <c r="AA41" s="35" t="s">
        <v>282</v>
      </c>
      <c r="AB41" s="36">
        <f>AVERAGE($Y$40:$Y$55)</f>
        <v>0.52500000000000002</v>
      </c>
      <c r="AC41" s="36">
        <f>MEDIAN($Y$40:$Y$55)</f>
        <v>0.55200000000000005</v>
      </c>
      <c r="AD41" s="36">
        <f>MAX($Y$40:$Y$55)</f>
        <v>0.90200000000000002</v>
      </c>
      <c r="AE41" s="36">
        <f>MIN($Y$40:$Y$55)</f>
        <v>0.1</v>
      </c>
      <c r="AF41" s="36">
        <f>STDEV($Y$40:$Y$55)</f>
        <v>0.22416928127347566</v>
      </c>
      <c r="AG41" s="36">
        <f>COUNT($Y$40:$Y$55)</f>
        <v>16</v>
      </c>
    </row>
    <row r="42" spans="1:33">
      <c r="A42" s="3">
        <v>172</v>
      </c>
      <c r="B42" s="4" t="s">
        <v>83</v>
      </c>
      <c r="C42" s="4">
        <v>2010</v>
      </c>
      <c r="D42" s="4" t="s">
        <v>84</v>
      </c>
      <c r="E42" s="6" t="s">
        <v>85</v>
      </c>
      <c r="F42" s="7">
        <v>40221</v>
      </c>
      <c r="G42" s="4" t="s">
        <v>91</v>
      </c>
      <c r="H42" s="4" t="s">
        <v>25</v>
      </c>
      <c r="I42" s="4"/>
      <c r="J42" s="4" t="s">
        <v>231</v>
      </c>
      <c r="K42" s="13" t="s">
        <v>225</v>
      </c>
      <c r="L42" s="4" t="s">
        <v>95</v>
      </c>
      <c r="M42" s="18" t="s">
        <v>96</v>
      </c>
      <c r="N42" s="18" t="s">
        <v>97</v>
      </c>
      <c r="O42" s="4"/>
      <c r="P42" s="4"/>
      <c r="Q42" s="4"/>
      <c r="R42" s="4"/>
      <c r="S42" s="4"/>
      <c r="T42" s="4"/>
      <c r="U42" s="13">
        <v>0.93899999999999995</v>
      </c>
      <c r="V42" s="9"/>
      <c r="W42" s="9"/>
      <c r="X42" s="15">
        <f t="shared" si="3"/>
        <v>0.93899999999999995</v>
      </c>
      <c r="Y42" s="10">
        <v>0.74299999999999999</v>
      </c>
      <c r="Z42" s="16" t="str">
        <f t="shared" si="4"/>
        <v>F</v>
      </c>
    </row>
    <row r="43" spans="1:33">
      <c r="A43" s="3">
        <v>172</v>
      </c>
      <c r="B43" s="4" t="s">
        <v>83</v>
      </c>
      <c r="C43" s="4">
        <v>2010</v>
      </c>
      <c r="D43" s="4" t="s">
        <v>84</v>
      </c>
      <c r="E43" s="6" t="s">
        <v>85</v>
      </c>
      <c r="F43" s="7">
        <v>40223</v>
      </c>
      <c r="G43" s="4" t="s">
        <v>91</v>
      </c>
      <c r="H43" s="4" t="s">
        <v>25</v>
      </c>
      <c r="I43" s="4"/>
      <c r="J43" s="4" t="s">
        <v>231</v>
      </c>
      <c r="K43" s="4" t="s">
        <v>227</v>
      </c>
      <c r="L43" s="4" t="s">
        <v>101</v>
      </c>
      <c r="M43" s="18" t="s">
        <v>102</v>
      </c>
      <c r="N43" s="18" t="s">
        <v>103</v>
      </c>
      <c r="O43" s="4"/>
      <c r="P43" s="4"/>
      <c r="Q43" s="4"/>
      <c r="R43" s="4"/>
      <c r="S43" s="4"/>
      <c r="T43" s="4"/>
      <c r="U43" s="13">
        <v>0.95199999999999996</v>
      </c>
      <c r="V43" s="9"/>
      <c r="W43" s="9"/>
      <c r="X43" s="15">
        <f t="shared" si="3"/>
        <v>0.95199999999999996</v>
      </c>
      <c r="Y43" s="10">
        <v>0.69299999999999995</v>
      </c>
      <c r="Z43" s="16" t="str">
        <f t="shared" si="4"/>
        <v>F</v>
      </c>
    </row>
    <row r="44" spans="1:33">
      <c r="A44" s="3">
        <v>174</v>
      </c>
      <c r="B44" s="4" t="s">
        <v>132</v>
      </c>
      <c r="C44" s="4">
        <v>2009</v>
      </c>
      <c r="D44" s="5" t="s">
        <v>133</v>
      </c>
      <c r="E44" s="6" t="s">
        <v>15</v>
      </c>
      <c r="F44" s="7" t="s">
        <v>134</v>
      </c>
      <c r="G44" s="4" t="s">
        <v>151</v>
      </c>
      <c r="H44" s="4" t="s">
        <v>25</v>
      </c>
      <c r="I44" s="4"/>
      <c r="J44" s="4" t="s">
        <v>231</v>
      </c>
      <c r="K44" s="4" t="s">
        <v>227</v>
      </c>
      <c r="L44" s="4" t="s">
        <v>168</v>
      </c>
      <c r="M44" s="8"/>
      <c r="N44" s="8"/>
      <c r="O44" s="4" t="s">
        <v>27</v>
      </c>
      <c r="P44" s="4"/>
      <c r="Q44" s="4"/>
      <c r="R44" s="4"/>
      <c r="S44" s="4"/>
      <c r="T44" s="4"/>
      <c r="U44" s="9">
        <v>0.90900000000000003</v>
      </c>
      <c r="V44" s="4"/>
      <c r="W44" s="4"/>
      <c r="X44" s="15">
        <f t="shared" si="3"/>
        <v>0.90900000000000003</v>
      </c>
      <c r="Y44" s="10">
        <v>0.4</v>
      </c>
      <c r="Z44" s="16" t="str">
        <f t="shared" si="4"/>
        <v>F</v>
      </c>
    </row>
    <row r="45" spans="1:33">
      <c r="A45" s="3">
        <v>174</v>
      </c>
      <c r="B45" s="4" t="s">
        <v>132</v>
      </c>
      <c r="C45" s="4">
        <v>2009</v>
      </c>
      <c r="D45" s="5" t="s">
        <v>133</v>
      </c>
      <c r="E45" s="6" t="s">
        <v>15</v>
      </c>
      <c r="F45" s="7" t="s">
        <v>134</v>
      </c>
      <c r="G45" s="4" t="s">
        <v>178</v>
      </c>
      <c r="H45" s="4" t="s">
        <v>179</v>
      </c>
      <c r="I45" s="4"/>
      <c r="J45" s="4" t="s">
        <v>231</v>
      </c>
      <c r="K45" s="4" t="s">
        <v>258</v>
      </c>
      <c r="L45" s="4" t="s">
        <v>180</v>
      </c>
      <c r="M45" s="8"/>
      <c r="N45" s="8"/>
      <c r="O45" s="4" t="s">
        <v>181</v>
      </c>
      <c r="P45" s="4"/>
      <c r="Q45" s="4"/>
      <c r="R45" s="4"/>
      <c r="S45" s="4"/>
      <c r="T45" s="4"/>
      <c r="U45" s="9">
        <v>0.95599999999999996</v>
      </c>
      <c r="V45" s="4"/>
      <c r="W45" s="4"/>
      <c r="X45" s="15">
        <f t="shared" si="3"/>
        <v>0.95599999999999996</v>
      </c>
      <c r="Y45" s="10">
        <v>0.4</v>
      </c>
      <c r="Z45" s="16" t="str">
        <f t="shared" si="4"/>
        <v>F</v>
      </c>
    </row>
    <row r="46" spans="1:33">
      <c r="A46" s="3">
        <v>174</v>
      </c>
      <c r="B46" s="4" t="s">
        <v>132</v>
      </c>
      <c r="C46" s="4">
        <v>2009</v>
      </c>
      <c r="D46" s="5" t="s">
        <v>133</v>
      </c>
      <c r="E46" s="6" t="s">
        <v>15</v>
      </c>
      <c r="F46" s="7" t="s">
        <v>134</v>
      </c>
      <c r="G46" s="4"/>
      <c r="H46" s="4"/>
      <c r="I46" s="4"/>
      <c r="J46" s="4" t="s">
        <v>231</v>
      </c>
      <c r="K46" s="4" t="s">
        <v>223</v>
      </c>
      <c r="L46" s="4" t="s">
        <v>155</v>
      </c>
      <c r="M46" s="8"/>
      <c r="N46" s="8"/>
      <c r="O46" s="4" t="s">
        <v>156</v>
      </c>
      <c r="P46" s="4"/>
      <c r="Q46" s="4"/>
      <c r="R46" s="4"/>
      <c r="S46" s="4"/>
      <c r="T46" s="4"/>
      <c r="U46" s="9">
        <v>0.90500000000000003</v>
      </c>
      <c r="V46" s="4"/>
      <c r="W46" s="4"/>
      <c r="X46" s="15">
        <f t="shared" si="3"/>
        <v>0.90500000000000003</v>
      </c>
      <c r="Y46" s="10">
        <v>0.6</v>
      </c>
      <c r="Z46" s="16" t="str">
        <f t="shared" si="4"/>
        <v>F</v>
      </c>
    </row>
    <row r="47" spans="1:33">
      <c r="A47" s="3">
        <v>174</v>
      </c>
      <c r="B47" s="4" t="s">
        <v>132</v>
      </c>
      <c r="C47" s="4">
        <v>2009</v>
      </c>
      <c r="D47" s="5" t="s">
        <v>133</v>
      </c>
      <c r="E47" s="6" t="s">
        <v>15</v>
      </c>
      <c r="F47" s="7" t="s">
        <v>134</v>
      </c>
      <c r="G47" s="4" t="s">
        <v>178</v>
      </c>
      <c r="H47" s="4" t="s">
        <v>179</v>
      </c>
      <c r="I47" s="4"/>
      <c r="J47" s="4" t="s">
        <v>231</v>
      </c>
      <c r="K47" s="4" t="s">
        <v>257</v>
      </c>
      <c r="L47" s="4" t="s">
        <v>186</v>
      </c>
      <c r="M47" s="8"/>
      <c r="N47" s="8"/>
      <c r="O47" s="4" t="s">
        <v>187</v>
      </c>
      <c r="P47" s="4"/>
      <c r="Q47" s="4"/>
      <c r="R47" s="4"/>
      <c r="S47" s="4"/>
      <c r="T47" s="4"/>
      <c r="U47" s="9">
        <v>0.93500000000000005</v>
      </c>
      <c r="V47" s="4"/>
      <c r="W47" s="4"/>
      <c r="X47" s="15">
        <f t="shared" si="3"/>
        <v>0.93500000000000005</v>
      </c>
      <c r="Y47" s="10">
        <v>0.2</v>
      </c>
      <c r="Z47" s="16" t="str">
        <f t="shared" si="4"/>
        <v>F</v>
      </c>
    </row>
    <row r="48" spans="1:33">
      <c r="A48" s="3">
        <v>174</v>
      </c>
      <c r="B48" s="4" t="s">
        <v>132</v>
      </c>
      <c r="C48" s="4">
        <v>2009</v>
      </c>
      <c r="D48" s="5" t="s">
        <v>133</v>
      </c>
      <c r="E48" s="6" t="s">
        <v>15</v>
      </c>
      <c r="F48" s="7" t="s">
        <v>134</v>
      </c>
      <c r="G48" s="4" t="s">
        <v>147</v>
      </c>
      <c r="H48" s="4" t="s">
        <v>26</v>
      </c>
      <c r="I48" s="4"/>
      <c r="J48" s="4" t="s">
        <v>231</v>
      </c>
      <c r="K48" s="4" t="s">
        <v>221</v>
      </c>
      <c r="L48" s="4" t="s">
        <v>28</v>
      </c>
      <c r="M48" s="8"/>
      <c r="N48" s="8"/>
      <c r="O48" s="4" t="s">
        <v>28</v>
      </c>
      <c r="P48" s="4"/>
      <c r="Q48" s="4"/>
      <c r="R48" s="4"/>
      <c r="S48" s="4"/>
      <c r="T48" s="4"/>
      <c r="U48" s="9">
        <v>0.88900000000000001</v>
      </c>
      <c r="V48" s="4"/>
      <c r="W48" s="4"/>
      <c r="X48" s="15">
        <f t="shared" si="3"/>
        <v>0.88900000000000001</v>
      </c>
      <c r="Y48" s="10">
        <v>0.7</v>
      </c>
      <c r="Z48" s="16" t="str">
        <f t="shared" si="4"/>
        <v>S</v>
      </c>
    </row>
    <row r="49" spans="1:26">
      <c r="A49" s="3">
        <v>172</v>
      </c>
      <c r="B49" s="4" t="s">
        <v>83</v>
      </c>
      <c r="C49" s="4">
        <v>2010</v>
      </c>
      <c r="D49" s="4" t="s">
        <v>84</v>
      </c>
      <c r="E49" s="6" t="s">
        <v>85</v>
      </c>
      <c r="F49" s="7">
        <v>40218</v>
      </c>
      <c r="G49" s="4" t="s">
        <v>86</v>
      </c>
      <c r="H49" s="4" t="s">
        <v>25</v>
      </c>
      <c r="I49" s="4"/>
      <c r="J49" s="4" t="s">
        <v>231</v>
      </c>
      <c r="K49" s="4" t="s">
        <v>220</v>
      </c>
      <c r="L49" s="4" t="s">
        <v>87</v>
      </c>
      <c r="M49" s="8" t="s">
        <v>88</v>
      </c>
      <c r="N49" s="8"/>
      <c r="O49" s="4"/>
      <c r="P49" s="4"/>
      <c r="Q49" s="4"/>
      <c r="R49" s="4"/>
      <c r="S49" s="4"/>
      <c r="T49" s="4"/>
      <c r="U49" s="13">
        <v>0.94599999999999995</v>
      </c>
      <c r="V49" s="9"/>
      <c r="W49" s="9"/>
      <c r="X49" s="15">
        <f t="shared" si="3"/>
        <v>0.94599999999999995</v>
      </c>
      <c r="Y49" s="10">
        <v>0.54500000000000004</v>
      </c>
      <c r="Z49" s="16" t="str">
        <f t="shared" si="4"/>
        <v>F</v>
      </c>
    </row>
    <row r="50" spans="1:26">
      <c r="A50" s="3">
        <v>174</v>
      </c>
      <c r="B50" s="4" t="s">
        <v>132</v>
      </c>
      <c r="C50" s="4">
        <v>2009</v>
      </c>
      <c r="D50" s="5" t="s">
        <v>133</v>
      </c>
      <c r="E50" s="6" t="s">
        <v>15</v>
      </c>
      <c r="F50" s="7" t="s">
        <v>134</v>
      </c>
      <c r="G50" s="4" t="s">
        <v>151</v>
      </c>
      <c r="H50" s="4" t="s">
        <v>25</v>
      </c>
      <c r="I50" s="4"/>
      <c r="J50" s="4" t="s">
        <v>231</v>
      </c>
      <c r="K50" s="4" t="s">
        <v>220</v>
      </c>
      <c r="L50" s="4" t="s">
        <v>173</v>
      </c>
      <c r="M50" s="8"/>
      <c r="N50" s="8"/>
      <c r="O50" s="4" t="s">
        <v>29</v>
      </c>
      <c r="P50" s="4"/>
      <c r="Q50" s="4"/>
      <c r="R50" s="4"/>
      <c r="S50" s="4"/>
      <c r="T50" s="4"/>
      <c r="U50" s="9">
        <v>0.91300000000000003</v>
      </c>
      <c r="V50" s="4"/>
      <c r="W50" s="4"/>
      <c r="X50" s="15">
        <f t="shared" si="3"/>
        <v>0.91300000000000003</v>
      </c>
      <c r="Y50" s="10">
        <v>0.3</v>
      </c>
      <c r="Z50" s="16" t="str">
        <f t="shared" si="4"/>
        <v>F</v>
      </c>
    </row>
    <row r="51" spans="1:26">
      <c r="A51" s="3">
        <v>172</v>
      </c>
      <c r="B51" s="4" t="s">
        <v>83</v>
      </c>
      <c r="C51" s="4">
        <v>2010</v>
      </c>
      <c r="D51" s="4" t="s">
        <v>84</v>
      </c>
      <c r="E51" s="6" t="s">
        <v>85</v>
      </c>
      <c r="F51" s="7">
        <v>40222</v>
      </c>
      <c r="G51" s="4" t="s">
        <v>91</v>
      </c>
      <c r="H51" s="4" t="s">
        <v>25</v>
      </c>
      <c r="I51" s="4"/>
      <c r="J51" s="4" t="s">
        <v>231</v>
      </c>
      <c r="K51" s="4" t="s">
        <v>222</v>
      </c>
      <c r="L51" s="4" t="s">
        <v>98</v>
      </c>
      <c r="M51" s="18" t="s">
        <v>99</v>
      </c>
      <c r="N51" s="18" t="s">
        <v>100</v>
      </c>
      <c r="O51" s="4"/>
      <c r="P51" s="4"/>
      <c r="Q51" s="4"/>
      <c r="R51" s="4"/>
      <c r="S51" s="4"/>
      <c r="T51" s="4"/>
      <c r="U51" s="13">
        <v>0.94799999999999995</v>
      </c>
      <c r="V51" s="9"/>
      <c r="W51" s="9"/>
      <c r="X51" s="15">
        <f t="shared" si="3"/>
        <v>0.94799999999999995</v>
      </c>
      <c r="Y51" s="10">
        <v>0.55900000000000005</v>
      </c>
      <c r="Z51" s="16" t="str">
        <f t="shared" si="4"/>
        <v>F</v>
      </c>
    </row>
    <row r="52" spans="1:26">
      <c r="A52" s="3">
        <v>174</v>
      </c>
      <c r="B52" s="4" t="s">
        <v>132</v>
      </c>
      <c r="C52" s="4">
        <v>2009</v>
      </c>
      <c r="D52" s="5" t="s">
        <v>133</v>
      </c>
      <c r="E52" s="6" t="s">
        <v>15</v>
      </c>
      <c r="F52" s="7" t="s">
        <v>134</v>
      </c>
      <c r="G52" s="4" t="s">
        <v>151</v>
      </c>
      <c r="H52" s="4" t="s">
        <v>25</v>
      </c>
      <c r="I52" s="4"/>
      <c r="J52" s="4" t="s">
        <v>231</v>
      </c>
      <c r="K52" s="4" t="s">
        <v>222</v>
      </c>
      <c r="L52" s="4" t="s">
        <v>32</v>
      </c>
      <c r="M52" s="8"/>
      <c r="N52" s="8"/>
      <c r="O52" s="4" t="s">
        <v>32</v>
      </c>
      <c r="P52" s="4"/>
      <c r="Q52" s="4"/>
      <c r="R52" s="4"/>
      <c r="S52" s="4"/>
      <c r="T52" s="4"/>
      <c r="U52" s="9">
        <v>0.89900000000000002</v>
      </c>
      <c r="V52" s="4"/>
      <c r="W52" s="4"/>
      <c r="X52" s="15">
        <f t="shared" si="3"/>
        <v>0.89900000000000002</v>
      </c>
      <c r="Y52" s="10">
        <v>0.4</v>
      </c>
      <c r="Z52" s="16" t="str">
        <f t="shared" si="4"/>
        <v>S</v>
      </c>
    </row>
    <row r="53" spans="1:26">
      <c r="A53" s="3">
        <v>172</v>
      </c>
      <c r="B53" s="4" t="s">
        <v>83</v>
      </c>
      <c r="C53" s="4">
        <v>2010</v>
      </c>
      <c r="D53" s="4" t="s">
        <v>84</v>
      </c>
      <c r="E53" s="6" t="s">
        <v>85</v>
      </c>
      <c r="F53" s="7">
        <v>40224</v>
      </c>
      <c r="G53" s="4" t="s">
        <v>104</v>
      </c>
      <c r="H53" s="4" t="s">
        <v>82</v>
      </c>
      <c r="I53" s="4"/>
      <c r="J53" s="4" t="s">
        <v>231</v>
      </c>
      <c r="K53" s="4" t="s">
        <v>236</v>
      </c>
      <c r="L53" s="4" t="s">
        <v>105</v>
      </c>
      <c r="M53" s="18" t="s">
        <v>106</v>
      </c>
      <c r="N53" s="18"/>
      <c r="O53" s="4"/>
      <c r="P53" s="4"/>
      <c r="Q53" s="4"/>
      <c r="R53" s="4"/>
      <c r="S53" s="4"/>
      <c r="T53" s="4"/>
      <c r="U53" s="13">
        <v>0.95399999999999996</v>
      </c>
      <c r="V53" s="9"/>
      <c r="W53" s="9"/>
      <c r="X53" s="15">
        <f t="shared" si="3"/>
        <v>0.95399999999999996</v>
      </c>
      <c r="Y53" s="10">
        <v>0.81699999999999995</v>
      </c>
      <c r="Z53" s="16" t="str">
        <f t="shared" si="4"/>
        <v>F</v>
      </c>
    </row>
    <row r="54" spans="1:26">
      <c r="A54" s="3">
        <v>172</v>
      </c>
      <c r="B54" s="4" t="s">
        <v>83</v>
      </c>
      <c r="C54" s="4">
        <v>2010</v>
      </c>
      <c r="D54" s="4" t="s">
        <v>84</v>
      </c>
      <c r="E54" s="6" t="s">
        <v>85</v>
      </c>
      <c r="F54" s="7">
        <v>40220</v>
      </c>
      <c r="G54" s="4" t="s">
        <v>91</v>
      </c>
      <c r="H54" s="4" t="s">
        <v>25</v>
      </c>
      <c r="I54" s="4"/>
      <c r="J54" s="4" t="s">
        <v>231</v>
      </c>
      <c r="K54" s="4" t="s">
        <v>226</v>
      </c>
      <c r="L54" s="4" t="s">
        <v>92</v>
      </c>
      <c r="M54" s="18" t="s">
        <v>93</v>
      </c>
      <c r="N54" s="18" t="s">
        <v>94</v>
      </c>
      <c r="O54" s="4"/>
      <c r="P54" s="4"/>
      <c r="Q54" s="4"/>
      <c r="R54" s="4"/>
      <c r="S54" s="4"/>
      <c r="T54" s="4"/>
      <c r="U54" s="13">
        <v>0.94399999999999995</v>
      </c>
      <c r="V54" s="9"/>
      <c r="W54" s="9"/>
      <c r="X54" s="15">
        <f t="shared" si="3"/>
        <v>0.94399999999999995</v>
      </c>
      <c r="Y54" s="10">
        <v>0.90200000000000002</v>
      </c>
      <c r="Z54" s="16" t="str">
        <f t="shared" si="4"/>
        <v>F</v>
      </c>
    </row>
    <row r="55" spans="1:26">
      <c r="A55" s="3">
        <v>174</v>
      </c>
      <c r="B55" s="4" t="s">
        <v>132</v>
      </c>
      <c r="C55" s="4">
        <v>2009</v>
      </c>
      <c r="D55" s="5" t="s">
        <v>133</v>
      </c>
      <c r="E55" s="6" t="s">
        <v>15</v>
      </c>
      <c r="F55" s="7" t="s">
        <v>134</v>
      </c>
      <c r="G55" s="4"/>
      <c r="H55" s="4"/>
      <c r="I55" s="4"/>
      <c r="J55" s="4"/>
      <c r="K55" s="4" t="s">
        <v>185</v>
      </c>
      <c r="L55" s="4" t="s">
        <v>185</v>
      </c>
      <c r="M55" s="8"/>
      <c r="N55" s="8"/>
      <c r="O55" s="4" t="s">
        <v>185</v>
      </c>
      <c r="P55" s="4"/>
      <c r="Q55" s="4"/>
      <c r="R55" s="4"/>
      <c r="S55" s="4"/>
      <c r="T55" s="4"/>
      <c r="U55" s="9">
        <v>0.96099999999999997</v>
      </c>
      <c r="V55" s="4"/>
      <c r="W55" s="4"/>
      <c r="X55" s="15">
        <f t="shared" si="3"/>
        <v>0.96099999999999997</v>
      </c>
      <c r="Y55" s="10">
        <v>0.1</v>
      </c>
      <c r="Z55" s="16" t="str">
        <f t="shared" si="4"/>
        <v>F</v>
      </c>
    </row>
    <row r="56" spans="1:26">
      <c r="A56" s="3"/>
      <c r="B56" s="4"/>
      <c r="C56" s="4"/>
      <c r="D56" s="5"/>
      <c r="E56" s="6"/>
      <c r="F56" s="7"/>
      <c r="G56" s="4"/>
      <c r="H56" s="4"/>
      <c r="I56" s="4"/>
      <c r="J56" s="4"/>
      <c r="K56" s="4"/>
      <c r="L56" s="4"/>
      <c r="M56" s="8"/>
      <c r="N56" s="8"/>
      <c r="O56" s="4"/>
      <c r="P56" s="4"/>
      <c r="Q56" s="4"/>
      <c r="R56" s="4"/>
      <c r="S56" s="4"/>
      <c r="T56" s="4"/>
      <c r="U56" s="9"/>
      <c r="V56" s="4"/>
      <c r="W56" s="4"/>
      <c r="X56" s="4"/>
      <c r="Y56" s="10"/>
    </row>
    <row r="57" spans="1:26">
      <c r="A57" s="3">
        <v>174</v>
      </c>
      <c r="B57" s="4" t="s">
        <v>132</v>
      </c>
      <c r="C57" s="4">
        <v>2009</v>
      </c>
      <c r="D57" s="5" t="s">
        <v>133</v>
      </c>
      <c r="E57" s="6" t="s">
        <v>15</v>
      </c>
      <c r="F57" s="7" t="s">
        <v>134</v>
      </c>
      <c r="G57" s="4"/>
      <c r="H57" s="4"/>
      <c r="I57" s="4"/>
      <c r="J57" s="4" t="s">
        <v>271</v>
      </c>
      <c r="K57" s="4" t="s">
        <v>265</v>
      </c>
      <c r="L57" s="4" t="s">
        <v>171</v>
      </c>
      <c r="M57" s="8"/>
      <c r="N57" s="8"/>
      <c r="O57" s="4" t="s">
        <v>172</v>
      </c>
      <c r="P57" s="4"/>
      <c r="Q57" s="4"/>
      <c r="R57" s="4"/>
      <c r="S57" s="4"/>
      <c r="T57" s="4"/>
      <c r="U57" s="9">
        <v>0.92200000000000004</v>
      </c>
      <c r="V57" s="4"/>
      <c r="W57" s="4"/>
      <c r="X57" s="4"/>
      <c r="Y57" s="10">
        <v>0.6</v>
      </c>
    </row>
    <row r="58" spans="1:26">
      <c r="A58" s="3">
        <v>174</v>
      </c>
      <c r="B58" s="4" t="s">
        <v>132</v>
      </c>
      <c r="C58" s="4">
        <v>2009</v>
      </c>
      <c r="D58" s="5" t="s">
        <v>133</v>
      </c>
      <c r="E58" s="6" t="s">
        <v>15</v>
      </c>
      <c r="F58" s="7" t="s">
        <v>134</v>
      </c>
      <c r="G58" s="4" t="s">
        <v>182</v>
      </c>
      <c r="H58" s="4"/>
      <c r="I58" s="4"/>
      <c r="J58" s="4" t="s">
        <v>271</v>
      </c>
      <c r="K58" s="4" t="s">
        <v>266</v>
      </c>
      <c r="L58" s="4" t="s">
        <v>183</v>
      </c>
      <c r="M58" s="8"/>
      <c r="N58" s="8"/>
      <c r="O58" s="4" t="s">
        <v>184</v>
      </c>
      <c r="P58" s="4"/>
      <c r="Q58" s="4"/>
      <c r="R58" s="4"/>
      <c r="S58" s="4"/>
      <c r="T58" s="4"/>
      <c r="U58" s="9">
        <v>0.94299999999999995</v>
      </c>
      <c r="V58" s="4"/>
      <c r="W58" s="4"/>
      <c r="X58" s="4"/>
      <c r="Y58" s="10">
        <v>0</v>
      </c>
    </row>
    <row r="59" spans="1:26">
      <c r="A59" s="3">
        <v>174</v>
      </c>
      <c r="B59" s="4" t="s">
        <v>132</v>
      </c>
      <c r="C59" s="4">
        <v>2009</v>
      </c>
      <c r="D59" s="5" t="s">
        <v>133</v>
      </c>
      <c r="E59" s="6" t="s">
        <v>15</v>
      </c>
      <c r="F59" s="7" t="s">
        <v>134</v>
      </c>
      <c r="G59" s="4" t="s">
        <v>166</v>
      </c>
      <c r="H59" s="4"/>
      <c r="I59" s="4"/>
      <c r="J59" s="4" t="s">
        <v>271</v>
      </c>
      <c r="K59" s="4" t="s">
        <v>265</v>
      </c>
      <c r="L59" s="4" t="s">
        <v>167</v>
      </c>
      <c r="M59" s="8"/>
      <c r="N59" s="8"/>
      <c r="O59" s="4" t="s">
        <v>167</v>
      </c>
      <c r="P59" s="4"/>
      <c r="Q59" s="4"/>
      <c r="R59" s="4"/>
      <c r="S59" s="4"/>
      <c r="T59" s="4"/>
      <c r="U59" s="9">
        <v>0.91100000000000003</v>
      </c>
      <c r="V59" s="4"/>
      <c r="W59" s="4"/>
      <c r="X59" s="4"/>
      <c r="Y59" s="10">
        <v>0.7</v>
      </c>
    </row>
    <row r="60" spans="1:26">
      <c r="A60" s="3"/>
      <c r="B60" s="4"/>
      <c r="C60" s="4"/>
      <c r="D60" s="5"/>
      <c r="E60" s="6"/>
      <c r="F60" s="7"/>
      <c r="G60" s="4"/>
      <c r="H60" s="4"/>
      <c r="I60" s="4"/>
      <c r="J60" s="4"/>
      <c r="K60" s="4"/>
      <c r="L60" s="4"/>
      <c r="M60" s="8"/>
      <c r="N60" s="8"/>
      <c r="O60" s="4"/>
      <c r="P60" s="4"/>
      <c r="Q60" s="4"/>
      <c r="R60" s="4"/>
      <c r="S60" s="4"/>
      <c r="T60" s="4"/>
      <c r="U60" s="9"/>
      <c r="V60" s="4"/>
      <c r="W60" s="4"/>
      <c r="X60" s="4"/>
      <c r="Y60" s="10"/>
    </row>
    <row r="61" spans="1:26">
      <c r="A61" s="4" t="s">
        <v>200</v>
      </c>
      <c r="B61" s="4"/>
      <c r="C61" s="4"/>
      <c r="D61" s="5"/>
      <c r="E61" s="6"/>
      <c r="F61" s="7"/>
      <c r="G61" s="4"/>
      <c r="H61" s="4"/>
      <c r="I61" s="4"/>
      <c r="J61" s="4"/>
      <c r="K61" s="4"/>
      <c r="L61" s="4"/>
      <c r="M61" s="8"/>
      <c r="N61" s="8"/>
      <c r="O61" s="4"/>
      <c r="P61" s="4"/>
      <c r="Q61" s="4"/>
      <c r="R61" s="4"/>
      <c r="S61" s="4"/>
      <c r="T61" s="4"/>
      <c r="U61" s="9"/>
      <c r="V61" s="4"/>
      <c r="W61" s="4"/>
      <c r="X61" s="4"/>
      <c r="Y61" s="10"/>
    </row>
    <row r="62" spans="1:26">
      <c r="A62" s="3">
        <v>193</v>
      </c>
      <c r="B62" s="11" t="s">
        <v>188</v>
      </c>
      <c r="C62" s="12">
        <v>2001</v>
      </c>
      <c r="D62" s="11" t="s">
        <v>189</v>
      </c>
      <c r="E62" s="6" t="s">
        <v>190</v>
      </c>
      <c r="F62" s="4">
        <v>2001</v>
      </c>
      <c r="G62" s="4"/>
      <c r="H62" s="4"/>
      <c r="I62" s="4"/>
      <c r="J62" s="4"/>
      <c r="K62" s="4"/>
      <c r="L62" s="4" t="s">
        <v>36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0">
        <v>0.4</v>
      </c>
    </row>
    <row r="63" spans="1:26">
      <c r="A63" s="3">
        <v>193</v>
      </c>
      <c r="B63" s="11" t="s">
        <v>188</v>
      </c>
      <c r="C63" s="12">
        <v>2001</v>
      </c>
      <c r="D63" s="11" t="s">
        <v>189</v>
      </c>
      <c r="E63" s="6" t="s">
        <v>190</v>
      </c>
      <c r="F63" s="4">
        <v>2001</v>
      </c>
      <c r="G63" s="4"/>
      <c r="H63" s="4"/>
      <c r="I63" s="4"/>
      <c r="J63" s="4"/>
      <c r="K63" s="4"/>
      <c r="L63" s="4" t="s">
        <v>193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0">
        <v>0.27</v>
      </c>
    </row>
    <row r="64" spans="1:26">
      <c r="A64" s="3">
        <v>193</v>
      </c>
      <c r="B64" s="11" t="s">
        <v>188</v>
      </c>
      <c r="C64" s="12">
        <v>2001</v>
      </c>
      <c r="D64" s="11" t="s">
        <v>189</v>
      </c>
      <c r="E64" s="6" t="s">
        <v>190</v>
      </c>
      <c r="F64" s="4">
        <v>2001</v>
      </c>
      <c r="G64" s="4"/>
      <c r="H64" s="4"/>
      <c r="I64" s="4"/>
      <c r="J64" s="4"/>
      <c r="K64" s="4"/>
      <c r="L64" s="4" t="s">
        <v>192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0">
        <v>0.4</v>
      </c>
    </row>
    <row r="65" spans="1:25">
      <c r="A65" s="3">
        <v>193</v>
      </c>
      <c r="B65" s="11" t="s">
        <v>188</v>
      </c>
      <c r="C65" s="12">
        <v>2001</v>
      </c>
      <c r="D65" s="11" t="s">
        <v>189</v>
      </c>
      <c r="E65" s="6" t="s">
        <v>190</v>
      </c>
      <c r="F65" s="4">
        <v>2001</v>
      </c>
      <c r="G65" s="4"/>
      <c r="H65" s="4"/>
      <c r="I65" s="4"/>
      <c r="J65" s="4"/>
      <c r="K65" s="4"/>
      <c r="L65" s="4" t="s">
        <v>191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0">
        <v>1</v>
      </c>
    </row>
    <row r="66" spans="1:25">
      <c r="A66" s="3">
        <v>193</v>
      </c>
      <c r="B66" s="11" t="s">
        <v>188</v>
      </c>
      <c r="C66" s="12">
        <v>2001</v>
      </c>
      <c r="D66" s="11" t="s">
        <v>189</v>
      </c>
      <c r="E66" s="6" t="s">
        <v>190</v>
      </c>
      <c r="F66" s="4">
        <v>2001</v>
      </c>
      <c r="G66" s="4"/>
      <c r="H66" s="4"/>
      <c r="I66" s="4"/>
      <c r="J66" s="4"/>
      <c r="K66" s="4"/>
      <c r="L66" s="4" t="s">
        <v>194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0">
        <v>0.35</v>
      </c>
    </row>
    <row r="67" spans="1:25">
      <c r="A67" s="3">
        <v>193</v>
      </c>
      <c r="B67" s="11" t="s">
        <v>188</v>
      </c>
      <c r="C67" s="12">
        <v>2001</v>
      </c>
      <c r="D67" s="11" t="s">
        <v>189</v>
      </c>
      <c r="E67" s="6" t="s">
        <v>190</v>
      </c>
      <c r="F67" s="4">
        <v>2001</v>
      </c>
      <c r="G67" s="4"/>
      <c r="H67" s="4"/>
      <c r="I67" s="4"/>
      <c r="J67" s="4"/>
      <c r="K67" s="4"/>
      <c r="L67" s="4" t="s">
        <v>35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0">
        <v>0.56999999999999995</v>
      </c>
    </row>
    <row r="69" spans="1:25">
      <c r="A69" s="1" t="s">
        <v>195</v>
      </c>
    </row>
    <row r="70" spans="1:25">
      <c r="A70" s="3">
        <v>112</v>
      </c>
      <c r="B70" s="13" t="s">
        <v>38</v>
      </c>
      <c r="C70" s="13">
        <v>1996</v>
      </c>
      <c r="D70" s="13" t="s">
        <v>39</v>
      </c>
      <c r="E70" s="6" t="s">
        <v>15</v>
      </c>
      <c r="F70" s="4">
        <v>1996</v>
      </c>
      <c r="G70" s="4" t="s">
        <v>40</v>
      </c>
      <c r="H70" s="4" t="s">
        <v>26</v>
      </c>
      <c r="I70" s="4"/>
      <c r="J70" s="4" t="s">
        <v>270</v>
      </c>
      <c r="K70" s="4" t="s">
        <v>267</v>
      </c>
      <c r="L70" s="4" t="s">
        <v>49</v>
      </c>
      <c r="M70" s="4" t="s">
        <v>41</v>
      </c>
      <c r="N70" s="4"/>
      <c r="O70" s="4" t="s">
        <v>50</v>
      </c>
      <c r="P70" s="4"/>
      <c r="Q70" s="4"/>
      <c r="R70" s="4"/>
      <c r="S70" s="4">
        <v>0.98899999999999999</v>
      </c>
      <c r="T70" s="4">
        <v>0.874</v>
      </c>
      <c r="U70" s="4">
        <v>0.96099999999999997</v>
      </c>
      <c r="V70" s="4" t="s">
        <v>51</v>
      </c>
      <c r="W70" s="4" t="s">
        <v>43</v>
      </c>
      <c r="X70" s="4"/>
      <c r="Y70" s="10" t="s">
        <v>47</v>
      </c>
    </row>
    <row r="71" spans="1:25">
      <c r="A71" s="3">
        <v>112</v>
      </c>
      <c r="B71" s="13" t="s">
        <v>38</v>
      </c>
      <c r="C71" s="13">
        <v>1996</v>
      </c>
      <c r="D71" s="13" t="s">
        <v>39</v>
      </c>
      <c r="E71" s="6" t="s">
        <v>15</v>
      </c>
      <c r="F71" s="4">
        <v>1996</v>
      </c>
      <c r="G71" s="4" t="s">
        <v>40</v>
      </c>
      <c r="H71" s="4" t="s">
        <v>26</v>
      </c>
      <c r="I71" s="4"/>
      <c r="J71" s="4" t="s">
        <v>270</v>
      </c>
      <c r="K71" s="4" t="s">
        <v>267</v>
      </c>
      <c r="L71" s="4" t="s">
        <v>65</v>
      </c>
      <c r="M71" s="4" t="s">
        <v>66</v>
      </c>
      <c r="N71" s="4"/>
      <c r="O71" s="4" t="s">
        <v>67</v>
      </c>
      <c r="P71" s="4"/>
      <c r="Q71" s="4"/>
      <c r="R71" s="4"/>
      <c r="S71" s="4"/>
      <c r="T71" s="4"/>
      <c r="U71" s="4">
        <v>0.94199999999999995</v>
      </c>
      <c r="V71" s="4"/>
      <c r="W71" s="4"/>
      <c r="X71" s="4"/>
      <c r="Y71" s="10" t="s">
        <v>60</v>
      </c>
    </row>
    <row r="72" spans="1:25">
      <c r="A72" s="3">
        <v>112</v>
      </c>
      <c r="B72" s="13" t="s">
        <v>38</v>
      </c>
      <c r="C72" s="13">
        <v>1996</v>
      </c>
      <c r="D72" s="13" t="s">
        <v>39</v>
      </c>
      <c r="E72" s="6" t="s">
        <v>15</v>
      </c>
      <c r="F72" s="4">
        <v>1996</v>
      </c>
      <c r="G72" s="4" t="s">
        <v>40</v>
      </c>
      <c r="H72" s="4" t="s">
        <v>26</v>
      </c>
      <c r="I72" s="4"/>
      <c r="J72" s="4" t="s">
        <v>232</v>
      </c>
      <c r="K72" s="4" t="s">
        <v>262</v>
      </c>
      <c r="L72" s="4" t="s">
        <v>24</v>
      </c>
      <c r="M72" s="4" t="s">
        <v>41</v>
      </c>
      <c r="N72" s="4"/>
      <c r="O72" s="4" t="s">
        <v>42</v>
      </c>
      <c r="P72" s="4"/>
      <c r="Q72" s="4"/>
      <c r="R72" s="4"/>
      <c r="S72" s="4">
        <v>0.99</v>
      </c>
      <c r="T72" s="4">
        <v>0.83499999999999996</v>
      </c>
      <c r="U72" s="4">
        <v>0.95599999999999996</v>
      </c>
      <c r="V72" s="4" t="s">
        <v>44</v>
      </c>
      <c r="W72" s="4"/>
      <c r="X72" s="4"/>
      <c r="Y72" s="10" t="s">
        <v>45</v>
      </c>
    </row>
    <row r="73" spans="1:25">
      <c r="A73" s="3">
        <v>112</v>
      </c>
      <c r="B73" s="13" t="s">
        <v>38</v>
      </c>
      <c r="C73" s="13">
        <v>1996</v>
      </c>
      <c r="D73" s="13" t="s">
        <v>39</v>
      </c>
      <c r="E73" s="6" t="s">
        <v>15</v>
      </c>
      <c r="F73" s="4">
        <v>1996</v>
      </c>
      <c r="G73" s="4" t="s">
        <v>40</v>
      </c>
      <c r="H73" s="4" t="s">
        <v>26</v>
      </c>
      <c r="I73" s="4"/>
      <c r="J73" s="4" t="s">
        <v>232</v>
      </c>
      <c r="K73" s="4" t="s">
        <v>262</v>
      </c>
      <c r="L73" s="4" t="s">
        <v>24</v>
      </c>
      <c r="M73" s="4" t="s">
        <v>41</v>
      </c>
      <c r="N73" s="4"/>
      <c r="O73" s="4" t="s">
        <v>46</v>
      </c>
      <c r="P73" s="4"/>
      <c r="Q73" s="4"/>
      <c r="R73" s="4"/>
      <c r="S73" s="4">
        <v>0.99</v>
      </c>
      <c r="T73" s="4">
        <v>0.82299999999999995</v>
      </c>
      <c r="U73" s="4">
        <v>0.96</v>
      </c>
      <c r="V73" s="4" t="s">
        <v>48</v>
      </c>
      <c r="W73" s="4"/>
      <c r="X73" s="4"/>
      <c r="Y73" s="10" t="s">
        <v>44</v>
      </c>
    </row>
    <row r="74" spans="1:25">
      <c r="A74" s="3">
        <v>112</v>
      </c>
      <c r="B74" s="13" t="s">
        <v>38</v>
      </c>
      <c r="C74" s="13">
        <v>1996</v>
      </c>
      <c r="D74" s="13" t="s">
        <v>39</v>
      </c>
      <c r="E74" s="6" t="s">
        <v>15</v>
      </c>
      <c r="F74" s="4">
        <v>1996</v>
      </c>
      <c r="G74" s="4" t="s">
        <v>40</v>
      </c>
      <c r="H74" s="4" t="s">
        <v>26</v>
      </c>
      <c r="I74" s="4"/>
      <c r="J74" s="4" t="s">
        <v>270</v>
      </c>
      <c r="K74" s="4" t="s">
        <v>268</v>
      </c>
      <c r="L74" s="4" t="s">
        <v>62</v>
      </c>
      <c r="M74" s="4" t="s">
        <v>41</v>
      </c>
      <c r="N74" s="4"/>
      <c r="O74" s="4" t="s">
        <v>63</v>
      </c>
      <c r="P74" s="4"/>
      <c r="Q74" s="4"/>
      <c r="R74" s="4"/>
      <c r="S74" s="4"/>
      <c r="T74" s="4"/>
      <c r="U74" s="4">
        <v>0.88900000000000001</v>
      </c>
      <c r="V74" s="4"/>
      <c r="W74" s="4"/>
      <c r="X74" s="4"/>
      <c r="Y74" s="10" t="s">
        <v>64</v>
      </c>
    </row>
    <row r="75" spans="1:25">
      <c r="A75" s="3">
        <v>112</v>
      </c>
      <c r="B75" s="13" t="s">
        <v>38</v>
      </c>
      <c r="C75" s="13">
        <v>1996</v>
      </c>
      <c r="D75" s="13" t="s">
        <v>39</v>
      </c>
      <c r="E75" s="6" t="s">
        <v>15</v>
      </c>
      <c r="F75" s="4">
        <v>1996</v>
      </c>
      <c r="G75" s="4" t="s">
        <v>40</v>
      </c>
      <c r="H75" s="4" t="s">
        <v>26</v>
      </c>
      <c r="I75" s="4"/>
      <c r="J75" s="4" t="s">
        <v>231</v>
      </c>
      <c r="K75" s="4" t="s">
        <v>221</v>
      </c>
      <c r="L75" s="4" t="s">
        <v>57</v>
      </c>
      <c r="M75" s="4" t="s">
        <v>58</v>
      </c>
      <c r="N75" s="4"/>
      <c r="O75" s="4" t="s">
        <v>59</v>
      </c>
      <c r="P75" s="4"/>
      <c r="Q75" s="4"/>
      <c r="R75" s="4"/>
      <c r="S75" s="4">
        <v>0.97799999999999998</v>
      </c>
      <c r="T75" s="4">
        <v>0.879</v>
      </c>
      <c r="U75" s="4">
        <v>0.96</v>
      </c>
      <c r="V75" s="4" t="s">
        <v>60</v>
      </c>
      <c r="W75" s="4"/>
      <c r="X75" s="4"/>
      <c r="Y75" s="10" t="s">
        <v>61</v>
      </c>
    </row>
    <row r="76" spans="1:25">
      <c r="A76" s="3">
        <v>112</v>
      </c>
      <c r="B76" s="13" t="s">
        <v>38</v>
      </c>
      <c r="C76" s="13">
        <v>1996</v>
      </c>
      <c r="D76" s="13" t="s">
        <v>39</v>
      </c>
      <c r="E76" s="6" t="s">
        <v>15</v>
      </c>
      <c r="F76" s="4">
        <v>1996</v>
      </c>
      <c r="G76" s="4" t="s">
        <v>40</v>
      </c>
      <c r="H76" s="4" t="s">
        <v>26</v>
      </c>
      <c r="I76" s="4"/>
      <c r="J76" s="4" t="s">
        <v>231</v>
      </c>
      <c r="K76" s="4" t="s">
        <v>221</v>
      </c>
      <c r="L76" s="4" t="s">
        <v>57</v>
      </c>
      <c r="M76" s="4" t="s">
        <v>58</v>
      </c>
      <c r="N76" s="4"/>
      <c r="O76" s="4" t="s">
        <v>72</v>
      </c>
      <c r="P76" s="4"/>
      <c r="Q76" s="4"/>
      <c r="R76" s="4"/>
      <c r="S76" s="4">
        <v>0.98199999999999998</v>
      </c>
      <c r="T76" s="4">
        <v>0.86199999999999999</v>
      </c>
      <c r="U76" s="4">
        <v>0.96899999999999997</v>
      </c>
      <c r="V76" s="4" t="s">
        <v>73</v>
      </c>
      <c r="W76" s="4"/>
      <c r="X76" s="4"/>
      <c r="Y76" s="10" t="s">
        <v>74</v>
      </c>
    </row>
    <row r="77" spans="1:25">
      <c r="A77" s="3">
        <v>112</v>
      </c>
      <c r="B77" s="13" t="s">
        <v>38</v>
      </c>
      <c r="C77" s="13">
        <v>1996</v>
      </c>
      <c r="D77" s="13" t="s">
        <v>39</v>
      </c>
      <c r="E77" s="6" t="s">
        <v>15</v>
      </c>
      <c r="F77" s="4">
        <v>1996</v>
      </c>
      <c r="G77" s="4" t="s">
        <v>40</v>
      </c>
      <c r="H77" s="4" t="s">
        <v>26</v>
      </c>
      <c r="I77" s="4"/>
      <c r="J77" s="4" t="s">
        <v>232</v>
      </c>
      <c r="K77" s="4" t="s">
        <v>269</v>
      </c>
      <c r="L77" s="4" t="s">
        <v>52</v>
      </c>
      <c r="M77" s="4" t="s">
        <v>41</v>
      </c>
      <c r="N77" s="4"/>
      <c r="O77" s="4" t="s">
        <v>53</v>
      </c>
      <c r="P77" s="4"/>
      <c r="Q77" s="4"/>
      <c r="R77" s="4"/>
      <c r="S77" s="4">
        <v>0.99399999999999999</v>
      </c>
      <c r="T77" s="4">
        <v>0.85799999999999998</v>
      </c>
      <c r="U77" s="4">
        <v>0.97299999999999998</v>
      </c>
      <c r="V77" s="4" t="s">
        <v>54</v>
      </c>
      <c r="W77" s="4" t="s">
        <v>55</v>
      </c>
      <c r="X77" s="4"/>
      <c r="Y77" s="10" t="s">
        <v>56</v>
      </c>
    </row>
    <row r="78" spans="1:25">
      <c r="A78" s="3">
        <v>112</v>
      </c>
      <c r="B78" s="13" t="s">
        <v>38</v>
      </c>
      <c r="C78" s="13">
        <v>1996</v>
      </c>
      <c r="D78" s="13" t="s">
        <v>39</v>
      </c>
      <c r="E78" s="6" t="s">
        <v>15</v>
      </c>
      <c r="F78" s="4">
        <v>1996</v>
      </c>
      <c r="G78" s="4" t="s">
        <v>40</v>
      </c>
      <c r="H78" s="4" t="s">
        <v>26</v>
      </c>
      <c r="I78" s="4"/>
      <c r="J78" s="4" t="s">
        <v>232</v>
      </c>
      <c r="K78" s="4" t="s">
        <v>269</v>
      </c>
      <c r="L78" s="4" t="s">
        <v>68</v>
      </c>
      <c r="M78" s="4" t="s">
        <v>69</v>
      </c>
      <c r="N78" s="4"/>
      <c r="O78" s="4" t="s">
        <v>70</v>
      </c>
      <c r="P78" s="4"/>
      <c r="Q78" s="4"/>
      <c r="R78" s="4"/>
      <c r="S78" s="4"/>
      <c r="T78" s="4"/>
      <c r="U78" s="4">
        <v>0.91</v>
      </c>
      <c r="V78" s="4"/>
      <c r="W78" s="4"/>
      <c r="X78" s="4"/>
      <c r="Y78" s="10" t="s">
        <v>71</v>
      </c>
    </row>
  </sheetData>
  <sortState ref="A2:Z55">
    <sortCondition ref="J2:J55"/>
    <sortCondition ref="K2:K55"/>
    <sortCondition ref="Z2:Z55"/>
    <sortCondition descending="1" ref="X2:X55"/>
  </sortState>
  <phoneticPr fontId="7" type="noConversion"/>
  <dataValidations count="1">
    <dataValidation showInputMessage="1" showErrorMessage="1" sqref="A1"/>
  </dataValidations>
  <pageMargins left="0.75" right="0.75" top="1" bottom="1" header="0.5" footer="0.5"/>
  <pageSetup scale="3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topLeftCell="A2" workbookViewId="0">
      <selection activeCell="A13" sqref="A13"/>
    </sheetView>
  </sheetViews>
  <sheetFormatPr baseColWidth="10" defaultColWidth="11" defaultRowHeight="15" x14ac:dyDescent="0"/>
  <cols>
    <col min="2" max="2" width="17.33203125" bestFit="1" customWidth="1"/>
  </cols>
  <sheetData>
    <row r="1" spans="1:4">
      <c r="A1" t="s">
        <v>205</v>
      </c>
    </row>
    <row r="2" spans="1:4">
      <c r="A2" t="s">
        <v>206</v>
      </c>
    </row>
    <row r="4" spans="1:4">
      <c r="A4" t="s">
        <v>207</v>
      </c>
    </row>
    <row r="5" spans="1:4">
      <c r="A5" t="s">
        <v>208</v>
      </c>
    </row>
    <row r="6" spans="1:4">
      <c r="A6" t="s">
        <v>209</v>
      </c>
    </row>
    <row r="7" spans="1:4">
      <c r="A7" t="s">
        <v>210</v>
      </c>
    </row>
    <row r="10" spans="1:4">
      <c r="A10" t="s">
        <v>289</v>
      </c>
    </row>
    <row r="12" spans="1:4">
      <c r="A12" t="s">
        <v>290</v>
      </c>
    </row>
    <row r="13" spans="1:4">
      <c r="A13" s="14" t="s">
        <v>0</v>
      </c>
      <c r="B13" s="14" t="s">
        <v>1</v>
      </c>
      <c r="C13" s="21" t="s">
        <v>2</v>
      </c>
      <c r="D13" s="21" t="s">
        <v>3</v>
      </c>
    </row>
    <row r="14" spans="1:4">
      <c r="A14" s="3">
        <v>142</v>
      </c>
      <c r="B14" s="5" t="s">
        <v>77</v>
      </c>
      <c r="C14" s="4">
        <v>2007</v>
      </c>
      <c r="D14" s="20" t="s">
        <v>78</v>
      </c>
    </row>
    <row r="15" spans="1:4">
      <c r="A15" s="3">
        <v>172</v>
      </c>
      <c r="B15" s="4" t="s">
        <v>83</v>
      </c>
      <c r="C15" s="4">
        <v>2010</v>
      </c>
      <c r="D15" s="4" t="s">
        <v>84</v>
      </c>
    </row>
    <row r="16" spans="1:4">
      <c r="A16" s="3">
        <v>174</v>
      </c>
      <c r="B16" s="4" t="s">
        <v>132</v>
      </c>
      <c r="C16" s="4">
        <v>2009</v>
      </c>
      <c r="D16" s="5" t="s">
        <v>133</v>
      </c>
    </row>
    <row r="17" spans="1:4">
      <c r="A17" s="3"/>
      <c r="B17" s="4" t="s">
        <v>196</v>
      </c>
      <c r="C17" s="4">
        <v>1996</v>
      </c>
      <c r="D17" s="5"/>
    </row>
  </sheetData>
  <sortState ref="A14:D67">
    <sortCondition ref="A14:A67"/>
    <sortCondition ref="B14:B67"/>
    <sortCondition ref="C14:C67"/>
  </sortState>
  <dataValidations count="1">
    <dataValidation showInputMessage="1" showErrorMessage="1" sqref="A13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EF SO2</vt:lpstr>
      <vt:lpstr>NotesPubs</vt:lpstr>
      <vt:lpstr>fig</vt:lpstr>
    </vt:vector>
  </TitlesOfParts>
  <Company>USFS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O'Neill</dc:creator>
  <cp:lastModifiedBy>Susan O'Neill</cp:lastModifiedBy>
  <cp:lastPrinted>2017-02-22T21:40:05Z</cp:lastPrinted>
  <dcterms:created xsi:type="dcterms:W3CDTF">2017-02-20T22:57:20Z</dcterms:created>
  <dcterms:modified xsi:type="dcterms:W3CDTF">2017-08-08T17:12:37Z</dcterms:modified>
</cp:coreProperties>
</file>